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5 - Boční anglický dvor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'05 - Boční anglický dvore...'!$C$135:$K$327</definedName>
    <definedName name="_xlnm.Print_Area" localSheetId="1">'05 - Boční anglický dvore...'!$C$4:$J$76,'05 - Boční anglický dvore...'!$C$82:$J$117,'05 - Boční anglický dvore...'!$C$123:$J$327</definedName>
    <definedName name="_xlnm.Print_Titles" localSheetId="1">'05 - Boční anglický dvore...'!$135:$135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27"/>
  <c r="BH327"/>
  <c r="BG327"/>
  <c r="BF327"/>
  <c r="T327"/>
  <c r="T326"/>
  <c r="R327"/>
  <c r="R326"/>
  <c r="P327"/>
  <c r="P326"/>
  <c r="BI325"/>
  <c r="BH325"/>
  <c r="BG325"/>
  <c r="BF325"/>
  <c r="T325"/>
  <c r="R325"/>
  <c r="P325"/>
  <c r="BI324"/>
  <c r="BH324"/>
  <c r="BG324"/>
  <c r="BF324"/>
  <c r="T324"/>
  <c r="R324"/>
  <c r="P324"/>
  <c r="BI321"/>
  <c r="BH321"/>
  <c r="BG321"/>
  <c r="BF321"/>
  <c r="T321"/>
  <c r="T320"/>
  <c r="R321"/>
  <c r="R320"/>
  <c r="P321"/>
  <c r="P320"/>
  <c r="BI319"/>
  <c r="BH319"/>
  <c r="BG319"/>
  <c r="BF319"/>
  <c r="T319"/>
  <c r="R319"/>
  <c r="P319"/>
  <c r="BI317"/>
  <c r="BH317"/>
  <c r="BG317"/>
  <c r="BF317"/>
  <c r="T317"/>
  <c r="R317"/>
  <c r="P317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7"/>
  <c r="BH257"/>
  <c r="BG257"/>
  <c r="BF257"/>
  <c r="T257"/>
  <c r="T256"/>
  <c r="R257"/>
  <c r="R256"/>
  <c r="P257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5"/>
  <c r="BH205"/>
  <c r="BG205"/>
  <c r="BF205"/>
  <c r="T205"/>
  <c r="R205"/>
  <c r="P205"/>
  <c r="BI204"/>
  <c r="BH204"/>
  <c r="BG204"/>
  <c r="BF204"/>
  <c r="T204"/>
  <c r="R204"/>
  <c r="P204"/>
  <c r="BI199"/>
  <c r="BH199"/>
  <c r="BG199"/>
  <c r="BF199"/>
  <c r="T199"/>
  <c r="R199"/>
  <c r="P199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J133"/>
  <c r="J132"/>
  <c r="F132"/>
  <c r="F130"/>
  <c r="E128"/>
  <c r="J92"/>
  <c r="J91"/>
  <c r="F91"/>
  <c r="F89"/>
  <c r="E87"/>
  <c r="J18"/>
  <c r="E18"/>
  <c r="F133"/>
  <c r="J17"/>
  <c r="J12"/>
  <c r="J130"/>
  <c r="E7"/>
  <c r="E126"/>
  <c i="1" r="L90"/>
  <c r="AM90"/>
  <c r="AM89"/>
  <c r="L89"/>
  <c r="AM87"/>
  <c r="L87"/>
  <c r="L85"/>
  <c r="L84"/>
  <c i="2" r="J319"/>
  <c r="BK317"/>
  <c r="BK302"/>
  <c r="J286"/>
  <c r="J270"/>
  <c r="J265"/>
  <c r="J257"/>
  <c r="J249"/>
  <c r="BK239"/>
  <c r="BK236"/>
  <c r="BK204"/>
  <c r="J188"/>
  <c r="BK172"/>
  <c r="J157"/>
  <c r="BK327"/>
  <c r="J317"/>
  <c r="BK305"/>
  <c r="BK298"/>
  <c r="J287"/>
  <c r="BK278"/>
  <c r="BK265"/>
  <c r="J253"/>
  <c r="BK245"/>
  <c r="BK224"/>
  <c r="J212"/>
  <c r="J158"/>
  <c r="BK148"/>
  <c r="BK319"/>
  <c r="J297"/>
  <c r="BK289"/>
  <c r="BK276"/>
  <c r="BK260"/>
  <c r="J247"/>
  <c r="BK228"/>
  <c r="BK195"/>
  <c r="J172"/>
  <c r="BK157"/>
  <c r="BK143"/>
  <c r="J236"/>
  <c r="J224"/>
  <c r="J217"/>
  <c r="J204"/>
  <c r="BK188"/>
  <c r="J160"/>
  <c r="J141"/>
  <c r="BK214"/>
  <c r="J181"/>
  <c r="BK163"/>
  <c r="BK156"/>
  <c r="J145"/>
  <c r="J312"/>
  <c r="BK307"/>
  <c r="BK297"/>
  <c r="J289"/>
  <c r="BK282"/>
  <c r="J276"/>
  <c r="BK268"/>
  <c r="BK255"/>
  <c r="J243"/>
  <c r="BK219"/>
  <c r="BK181"/>
  <c r="J174"/>
  <c r="J162"/>
  <c r="BK154"/>
  <c r="BK141"/>
  <c r="BK312"/>
  <c r="BK300"/>
  <c r="BK295"/>
  <c r="BK286"/>
  <c r="BK279"/>
  <c r="BK272"/>
  <c r="BK257"/>
  <c r="BK253"/>
  <c r="J245"/>
  <c r="J235"/>
  <c r="BK199"/>
  <c r="J178"/>
  <c r="BK166"/>
  <c r="J154"/>
  <c i="1" r="AS94"/>
  <c i="2" r="J229"/>
  <c r="J219"/>
  <c r="J214"/>
  <c r="BK193"/>
  <c r="J180"/>
  <c r="BK165"/>
  <c r="J142"/>
  <c r="BK324"/>
  <c r="J307"/>
  <c r="J282"/>
  <c r="J261"/>
  <c r="J241"/>
  <c r="BK237"/>
  <c r="J231"/>
  <c r="J191"/>
  <c r="BK174"/>
  <c r="BK162"/>
  <c r="J148"/>
  <c r="BK321"/>
  <c r="J309"/>
  <c r="J300"/>
  <c r="J294"/>
  <c r="BK284"/>
  <c r="J279"/>
  <c r="J272"/>
  <c r="J260"/>
  <c r="BK251"/>
  <c r="BK231"/>
  <c r="BK218"/>
  <c r="BK178"/>
  <c r="BK160"/>
  <c r="BK153"/>
  <c r="BK142"/>
  <c r="J325"/>
  <c r="BK309"/>
  <c r="J298"/>
  <c r="J293"/>
  <c r="J284"/>
  <c r="J278"/>
  <c r="BK270"/>
  <c r="J255"/>
  <c r="J252"/>
  <c r="BK243"/>
  <c r="BK226"/>
  <c r="J193"/>
  <c r="J165"/>
  <c r="BK147"/>
  <c r="J239"/>
  <c r="J228"/>
  <c r="J218"/>
  <c r="BK205"/>
  <c r="BK191"/>
  <c r="J176"/>
  <c r="BK145"/>
  <c r="BK325"/>
  <c r="J311"/>
  <c r="BK293"/>
  <c r="BK285"/>
  <c r="J268"/>
  <c r="J263"/>
  <c r="J251"/>
  <c r="BK247"/>
  <c r="BK238"/>
  <c r="BK235"/>
  <c r="BK229"/>
  <c r="J195"/>
  <c r="J185"/>
  <c r="BK169"/>
  <c r="J153"/>
  <c r="J324"/>
  <c r="BK311"/>
  <c r="J302"/>
  <c r="J295"/>
  <c r="J285"/>
  <c r="BK281"/>
  <c r="BK274"/>
  <c r="BK261"/>
  <c r="BK252"/>
  <c r="J238"/>
  <c r="BK217"/>
  <c r="BK176"/>
  <c r="J163"/>
  <c r="J156"/>
  <c r="J147"/>
  <c r="J327"/>
  <c r="J321"/>
  <c r="J305"/>
  <c r="BK294"/>
  <c r="BK287"/>
  <c r="J281"/>
  <c r="J274"/>
  <c r="BK263"/>
  <c r="BK249"/>
  <c r="BK241"/>
  <c r="J205"/>
  <c r="BK180"/>
  <c r="J169"/>
  <c r="BK158"/>
  <c r="BK139"/>
  <c r="J237"/>
  <c r="J226"/>
  <c r="BK212"/>
  <c r="J199"/>
  <c r="BK185"/>
  <c r="J166"/>
  <c r="J143"/>
  <c r="J139"/>
  <c l="1" r="R138"/>
  <c r="R171"/>
  <c r="R190"/>
  <c r="T216"/>
  <c r="T223"/>
  <c r="T230"/>
  <c r="T250"/>
  <c r="BK259"/>
  <c r="BK277"/>
  <c r="J277"/>
  <c r="J108"/>
  <c r="T277"/>
  <c r="T280"/>
  <c r="P283"/>
  <c r="P288"/>
  <c r="P296"/>
  <c r="BK323"/>
  <c r="J323"/>
  <c r="J115"/>
  <c r="T138"/>
  <c r="T171"/>
  <c r="P190"/>
  <c r="BK223"/>
  <c r="J223"/>
  <c r="J102"/>
  <c r="BK230"/>
  <c r="J230"/>
  <c r="J103"/>
  <c r="BK250"/>
  <c r="J250"/>
  <c r="J104"/>
  <c r="T259"/>
  <c r="BK280"/>
  <c r="J280"/>
  <c r="J109"/>
  <c r="BK283"/>
  <c r="J283"/>
  <c r="J110"/>
  <c r="BK288"/>
  <c r="J288"/>
  <c r="J111"/>
  <c r="BK296"/>
  <c r="J296"/>
  <c r="J112"/>
  <c r="T323"/>
  <c r="T322"/>
  <c r="P138"/>
  <c r="P171"/>
  <c r="T190"/>
  <c r="R216"/>
  <c r="P223"/>
  <c r="R230"/>
  <c r="R250"/>
  <c r="R259"/>
  <c r="R277"/>
  <c r="P280"/>
  <c r="R283"/>
  <c r="R288"/>
  <c r="T296"/>
  <c r="P323"/>
  <c r="P322"/>
  <c r="BK138"/>
  <c r="J138"/>
  <c r="J98"/>
  <c r="BK171"/>
  <c r="J171"/>
  <c r="J99"/>
  <c r="BK190"/>
  <c r="J190"/>
  <c r="J100"/>
  <c r="BK216"/>
  <c r="J216"/>
  <c r="J101"/>
  <c r="P216"/>
  <c r="R223"/>
  <c r="P230"/>
  <c r="P250"/>
  <c r="P259"/>
  <c r="P258"/>
  <c r="P277"/>
  <c r="R280"/>
  <c r="T283"/>
  <c r="T288"/>
  <c r="R296"/>
  <c r="R323"/>
  <c r="R322"/>
  <c r="BK320"/>
  <c r="J320"/>
  <c r="J113"/>
  <c r="BK256"/>
  <c r="J256"/>
  <c r="J105"/>
  <c r="BK326"/>
  <c r="J326"/>
  <c r="J116"/>
  <c r="E85"/>
  <c r="BE143"/>
  <c r="BE145"/>
  <c r="BE147"/>
  <c r="BE154"/>
  <c r="BE157"/>
  <c r="BE166"/>
  <c r="BE169"/>
  <c r="BE172"/>
  <c r="BE174"/>
  <c r="BE176"/>
  <c r="BE180"/>
  <c r="BE193"/>
  <c r="BE195"/>
  <c r="BE212"/>
  <c r="BE229"/>
  <c r="BE237"/>
  <c r="BE241"/>
  <c r="J89"/>
  <c r="F92"/>
  <c r="BE141"/>
  <c r="BE142"/>
  <c r="BE148"/>
  <c r="BE160"/>
  <c r="BE162"/>
  <c r="BE181"/>
  <c r="BE185"/>
  <c r="BE214"/>
  <c r="BE217"/>
  <c r="BE219"/>
  <c r="BE224"/>
  <c r="BE231"/>
  <c r="BE236"/>
  <c r="BE239"/>
  <c r="BE247"/>
  <c r="BE252"/>
  <c r="BE257"/>
  <c r="BE261"/>
  <c r="BE268"/>
  <c r="BE270"/>
  <c r="BE274"/>
  <c r="BE278"/>
  <c r="BE282"/>
  <c r="BE284"/>
  <c r="BE285"/>
  <c r="BE286"/>
  <c r="BE289"/>
  <c r="BE302"/>
  <c r="BE307"/>
  <c r="BE309"/>
  <c r="BE311"/>
  <c r="BE317"/>
  <c r="BE319"/>
  <c r="BE324"/>
  <c r="BE139"/>
  <c r="BE156"/>
  <c r="BE163"/>
  <c r="BE188"/>
  <c r="BE191"/>
  <c r="BE199"/>
  <c r="BE204"/>
  <c r="BE226"/>
  <c r="BE228"/>
  <c r="BE235"/>
  <c r="BE238"/>
  <c r="BE249"/>
  <c r="BE251"/>
  <c r="BE253"/>
  <c r="BE255"/>
  <c r="BE260"/>
  <c r="BE263"/>
  <c r="BE265"/>
  <c r="BE276"/>
  <c r="BE279"/>
  <c r="BE281"/>
  <c r="BE287"/>
  <c r="BE293"/>
  <c r="BE294"/>
  <c r="BE298"/>
  <c r="BE300"/>
  <c r="BE305"/>
  <c r="BE312"/>
  <c r="BE325"/>
  <c r="BE153"/>
  <c r="BE158"/>
  <c r="BE165"/>
  <c r="BE178"/>
  <c r="BE205"/>
  <c r="BE218"/>
  <c r="BE243"/>
  <c r="BE245"/>
  <c r="BE272"/>
  <c r="BE295"/>
  <c r="BE297"/>
  <c r="BE321"/>
  <c r="BE327"/>
  <c r="J34"/>
  <c i="1" r="AW95"/>
  <c i="2" r="F34"/>
  <c i="1" r="BA95"/>
  <c r="BA94"/>
  <c r="AW94"/>
  <c r="AK30"/>
  <c i="2" r="F35"/>
  <c i="1" r="BB95"/>
  <c r="BB94"/>
  <c r="W31"/>
  <c i="2" r="F36"/>
  <c i="1" r="BC95"/>
  <c r="BC94"/>
  <c r="W32"/>
  <c i="2" r="F37"/>
  <c i="1" r="BD95"/>
  <c r="BD94"/>
  <c r="W33"/>
  <c i="2" l="1" r="T258"/>
  <c r="P137"/>
  <c r="P136"/>
  <c i="1" r="AU95"/>
  <c i="2" r="R258"/>
  <c r="T137"/>
  <c r="T136"/>
  <c r="BK258"/>
  <c r="J258"/>
  <c r="J106"/>
  <c r="R137"/>
  <c r="R136"/>
  <c r="J259"/>
  <c r="J107"/>
  <c r="BK322"/>
  <c r="J322"/>
  <c r="J114"/>
  <c r="BK137"/>
  <c r="BK136"/>
  <c r="J136"/>
  <c r="J30"/>
  <c i="1" r="AG95"/>
  <c r="AG94"/>
  <c r="AK26"/>
  <c r="AU94"/>
  <c r="AY94"/>
  <c r="W30"/>
  <c i="2" r="F33"/>
  <c i="1" r="AZ95"/>
  <c r="AZ94"/>
  <c r="W29"/>
  <c r="AX94"/>
  <c i="2" r="J33"/>
  <c i="1" r="AV95"/>
  <c r="AT95"/>
  <c r="AN95"/>
  <c i="2" l="1" r="J137"/>
  <c r="J97"/>
  <c r="J96"/>
  <c r="J39"/>
  <c i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<sst xmlns="http://schemas.openxmlformats.org/spreadsheetml/2006/main">
  <si>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</si>
  <si>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</si>
  <si>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</si>
  <si>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</si>
  <si>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{2175af38-534c-46c1-a691-d8daddd38d4b}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</si>
  <si>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</si>
  <si>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</si>
  <si>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</si>
  <si>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</si>
  <si>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</si>
  <si>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</si>
  <si>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</si>
  <si>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</si>
  <si>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</si>
  <si>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BH2023054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</si>
  <si>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</si>
  <si>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</si>
  <si>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anglických dvorků, SPŠ stavební</t>
  </si>
  <si>
    <t>KSO:</t>
  </si>
  <si>
    <t>CC-CZ:</t>
  </si>
  <si>
    <t>Místo:</t>
  </si>
  <si>
    <t>Plzeň, Chodské náměstí</t>
  </si>
  <si>
    <t>Datum:</t>
  </si>
  <si>
    <t>5. 9. 2023</t>
  </si>
  <si>
    <t>Zadavatel:</t>
  </si>
  <si>
    <t>IČ:</t>
  </si>
  <si>
    <t>SPŠ stavební , Plzeň, Chodské nám. 2</t>
  </si>
  <si>
    <t>DIČ:</t>
  </si>
  <si>
    <t>Uchazeč:</t>
  </si>
  <si>
    <t>Vyplň údaj</t>
  </si>
  <si>
    <t>Projektant:</t>
  </si>
  <si>
    <t>Ing. Tomáš Kostohryz</t>
  </si>
  <si>
    <t>True</t>
  </si>
  <si>
    <t>Zpracovatel:</t>
  </si>
  <si>
    <t>Hudová Bohuslava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</si>
  <si>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</si>
  <si>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</si>
  <si>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</si>
  <si>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</si>
  <si>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</si>
  <si>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</si>
  <si>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</si>
  <si>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</si>
  <si>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</si>
  <si>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</si>
  <si>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</si>
  <si>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</si>
  <si>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</si>
  <si>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</si>
  <si>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</si>
  <si>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</si>
  <si>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</si>
  <si>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</si>
  <si>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</si>
  <si>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</si>
  <si>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</si>
  <si>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</si>
  <si>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</si>
  <si>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</si>
  <si>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</si>
  <si>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</si>
  <si>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</si>
  <si>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</si>
  <si>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</si>
  <si>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</si>
  <si>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</si>
  <si>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</si>
  <si>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</si>
  <si>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</si>
  <si>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</si>
  <si>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</si>
  <si>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</si>
  <si>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</si>
  <si>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</si>
  <si>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</si>
  <si>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</si>
  <si>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</si>
  <si>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</si>
  <si>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</si>
  <si>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</si>
  <si>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</si>
  <si>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05</t>
  </si>
  <si>
    <t>Boční anglický dvorek - Kozinova ul.</t>
  </si>
  <si>
    <t>STA</t>
  </si>
  <si>
    <t>1</t>
  </si>
  <si>
    <t>{089f94a1-0169-42d5-b0a8-e7125b5fa546}</t>
  </si>
  <si>
    <t>2</t>
  </si>
  <si>
    <t>KRYCÍ LIST SOUPISU PRACÍ</t>
  </si>
  <si>
    <t>Objekt:</t>
  </si>
  <si>
    <t>05 - Boční anglický dvorek - Kozinova ul.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</si>
  <si>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</si>
  <si>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</si>
  <si>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</si>
  <si>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</si>
  <si>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</si>
  <si>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</si>
  <si>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</si>
  <si>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</si>
  <si>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</si>
  <si>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</si>
  <si>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</si>
  <si>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</si>
  <si>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</si>
  <si>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</si>
  <si>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</si>
  <si>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</si>
  <si>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</si>
  <si>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</si>
  <si>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</si>
  <si>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 xml:space="preserve">    772 - Podlahy z kamene</t>
  </si>
  <si>
    <t xml:space="preserve">    782 - Dokončovací práce - obklady z kamene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</si>
  <si>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</si>
  <si>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</si>
  <si>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</si>
  <si>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</si>
  <si>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</si>
  <si>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</si>
  <si>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</si>
  <si>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</si>
  <si>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</si>
  <si>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</si>
  <si>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</si>
  <si>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</si>
  <si>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</si>
  <si>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</si>
  <si>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</si>
  <si>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</si>
  <si>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</si>
  <si>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</si>
  <si>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</si>
  <si>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</si>
  <si>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</si>
  <si>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</si>
  <si>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</si>
  <si>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</si>
  <si>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</si>
  <si>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</si>
  <si>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391277616</t>
  </si>
  <si>
    <t>VV</t>
  </si>
  <si>
    <t>"chodník" (36,3+1,5+1,5)*1,5</t>
  </si>
  <si>
    <t>113107112</t>
  </si>
  <si>
    <t>Odstranění podkladu z kameniva těženého tl přes 100 do 200 mm ručně</t>
  </si>
  <si>
    <t>-248612970</t>
  </si>
  <si>
    <t>3</t>
  </si>
  <si>
    <t>113107130</t>
  </si>
  <si>
    <t>Odstranění podkladu z betonu prostého tl do 100 mm ručně</t>
  </si>
  <si>
    <t>-405641890</t>
  </si>
  <si>
    <t>113152112</t>
  </si>
  <si>
    <t>Odstranění podkladů zpevněných ploch z kameniva drceného</t>
  </si>
  <si>
    <t>m3</t>
  </si>
  <si>
    <t>247065793</t>
  </si>
  <si>
    <t>"dno dvorku" 36,3*0,9*0,1</t>
  </si>
  <si>
    <t>5</t>
  </si>
  <si>
    <t>119003223</t>
  </si>
  <si>
    <t>Mobilní plotová zábrana s profilovaným plechem výšky přes 1,5 do 2,2 m pro zabezpečení výkopu zřízení</t>
  </si>
  <si>
    <t>m</t>
  </si>
  <si>
    <t>559432331</t>
  </si>
  <si>
    <t>2,0+40,0+2,0</t>
  </si>
  <si>
    <t>6</t>
  </si>
  <si>
    <t>119003224</t>
  </si>
  <si>
    <t>Mobilní plotová zábrana s profilovaným plechem výšky přes 1,5 do 2,2 m pro zabezpečení výkopu odstranění</t>
  </si>
  <si>
    <t>550529749</t>
  </si>
  <si>
    <t>7</t>
  </si>
  <si>
    <t>131213701</t>
  </si>
  <si>
    <t>Hloubení nezapažených jam v soudržných horninách třídy těžitelnosti I skupiny 3 ručně</t>
  </si>
  <si>
    <t>-1637800874</t>
  </si>
  <si>
    <t>36,3*(1,4-0,24)*((1,2+0,8)/2)</t>
  </si>
  <si>
    <t>36,3*1,95*0,4</t>
  </si>
  <si>
    <t>36,3*1,0*0,4</t>
  </si>
  <si>
    <t>Součet</t>
  </si>
  <si>
    <t>8</t>
  </si>
  <si>
    <t>139001101</t>
  </si>
  <si>
    <t>Příplatek za ztížení vykopávky v blízkosti podzemního vedení</t>
  </si>
  <si>
    <t>1134361112</t>
  </si>
  <si>
    <t>9</t>
  </si>
  <si>
    <t>151101101</t>
  </si>
  <si>
    <t>Zřízení příložného pažení a rozepření stěn rýh hl do 2 m</t>
  </si>
  <si>
    <t>571427134</t>
  </si>
  <si>
    <t>36,3*1,5</t>
  </si>
  <si>
    <t>10</t>
  </si>
  <si>
    <t>151101111</t>
  </si>
  <si>
    <t>Odstranění příložného pažení a rozepření stěn rýh hl do 2 m</t>
  </si>
  <si>
    <t>1758719373</t>
  </si>
  <si>
    <t>11</t>
  </si>
  <si>
    <t>151101R</t>
  </si>
  <si>
    <t xml:space="preserve">Pronájem pažení </t>
  </si>
  <si>
    <t>kpl</t>
  </si>
  <si>
    <t>2034670762</t>
  </si>
  <si>
    <t>12</t>
  </si>
  <si>
    <t>162751117</t>
  </si>
  <si>
    <t>Vodorovné přemístění přes 9 000 do 10000 m výkopku/sypaniny z horniny třídy těžitelnosti I skupiny 1 až 3</t>
  </si>
  <si>
    <t>-192634337</t>
  </si>
  <si>
    <t>84,942-35,211</t>
  </si>
  <si>
    <t>13</t>
  </si>
  <si>
    <t>162751119</t>
  </si>
  <si>
    <t>Příplatek k vodorovnému přemístění výkopku/sypaniny z horniny třídy těžitelnosti I skupiny 1 až 3 ZKD 1000 m přes 10000 m</t>
  </si>
  <si>
    <t>947093503</t>
  </si>
  <si>
    <t>49,731*3 'Přepočtené koeficientem množství</t>
  </si>
  <si>
    <t>14</t>
  </si>
  <si>
    <t>167111101</t>
  </si>
  <si>
    <t>Nakládání výkopku z hornin třídy těžitelnosti I skupiny 1 až 3 ručně</t>
  </si>
  <si>
    <t>1740908070</t>
  </si>
  <si>
    <t>171201221</t>
  </si>
  <si>
    <t>Poplatek za uložení na skládce (skládkovné) zeminy a kamení kód odpadu 17 05 04</t>
  </si>
  <si>
    <t>t</t>
  </si>
  <si>
    <t>-1571449840</t>
  </si>
  <si>
    <t>49,731*1,9 'Přepočtené koeficientem množství</t>
  </si>
  <si>
    <t>16</t>
  </si>
  <si>
    <t>171251201</t>
  </si>
  <si>
    <t>Uložení sypaniny na skládky nebo meziskládky</t>
  </si>
  <si>
    <t>-185075616</t>
  </si>
  <si>
    <t>17</t>
  </si>
  <si>
    <t>174111101</t>
  </si>
  <si>
    <t>Zásyp jam, šachet rýh nebo kolem objektů sypaninou se zhutněním ručně</t>
  </si>
  <si>
    <t>1199254896</t>
  </si>
  <si>
    <t>Na zpětný zásyp použito</t>
  </si>
  <si>
    <t>35,211</t>
  </si>
  <si>
    <t>18</t>
  </si>
  <si>
    <t>181912112</t>
  </si>
  <si>
    <t>Úprava pláně v hornině třídy těžitelnosti I skupiny 3 se zhutněním ručně</t>
  </si>
  <si>
    <t>-1355324655</t>
  </si>
  <si>
    <t>36,3*(1,15+0,1)</t>
  </si>
  <si>
    <t>Zakládání</t>
  </si>
  <si>
    <t>19</t>
  </si>
  <si>
    <t>211971121</t>
  </si>
  <si>
    <t>Zřízení opláštění žeber nebo trativodů geotextilií v rýze nebo zářezu sklonu přes 1:2 š do 2,5 m</t>
  </si>
  <si>
    <t>677237162</t>
  </si>
  <si>
    <t>36,3*(0,5+0,5+0,5+0,5)</t>
  </si>
  <si>
    <t>20</t>
  </si>
  <si>
    <t>M</t>
  </si>
  <si>
    <t>69311081</t>
  </si>
  <si>
    <t>geotextilie netkaná separační, ochranná, filtrační, drenážní PES 300g/m2</t>
  </si>
  <si>
    <t>-799014330</t>
  </si>
  <si>
    <t>72,6*1,1845 'Přepočtené koeficientem množství</t>
  </si>
  <si>
    <t>212312111</t>
  </si>
  <si>
    <t>Lože pro trativody z betonu prostého</t>
  </si>
  <si>
    <t>462497136</t>
  </si>
  <si>
    <t>0,25*0,1*16,9</t>
  </si>
  <si>
    <t>22</t>
  </si>
  <si>
    <t>212532111</t>
  </si>
  <si>
    <t>Lože pro trativody z kameniva hrubého drceného</t>
  </si>
  <si>
    <t>-997883273</t>
  </si>
  <si>
    <t>36,3*0,5*0,5</t>
  </si>
  <si>
    <t>23</t>
  </si>
  <si>
    <t>212755213</t>
  </si>
  <si>
    <t>Trativody z drenážních trubek plastových flexibilních D 80 mm bez lože</t>
  </si>
  <si>
    <t>174590031</t>
  </si>
  <si>
    <t>24</t>
  </si>
  <si>
    <t>271532212</t>
  </si>
  <si>
    <t>Podsyp pod základové konstrukce se zhutněním z hrubého kameniva frakce 16 až 32 mm</t>
  </si>
  <si>
    <t>-228237279</t>
  </si>
  <si>
    <t>"pod opěrnou zeď" (1,15+0,1)*36,3*0,2</t>
  </si>
  <si>
    <t>36,3*0,4*1,0</t>
  </si>
  <si>
    <t>25</t>
  </si>
  <si>
    <t>273311611</t>
  </si>
  <si>
    <t>Základové desky prokládané kamenem z betonu tř. C 16/20</t>
  </si>
  <si>
    <t>-497625538</t>
  </si>
  <si>
    <t>"pod opěrnou zeď" (1,15+0,1)*36,3*0,1</t>
  </si>
  <si>
    <t>4,538*1,05 'Přepočtené koeficientem množství</t>
  </si>
  <si>
    <t>26</t>
  </si>
  <si>
    <t>27-R001</t>
  </si>
  <si>
    <t>Oprava základové zdi dozděním cihel pálených do 5%</t>
  </si>
  <si>
    <t>-645492723</t>
  </si>
  <si>
    <t>(36,3+1,2+1,2)*1,0</t>
  </si>
  <si>
    <t>Svislé a kompletní konstrukce</t>
  </si>
  <si>
    <t>27</t>
  </si>
  <si>
    <t>311101211</t>
  </si>
  <si>
    <t>Vytvoření prostupů do 0,02 m2 ve zdech nosných osazením vložek z trub, dílců, tvarovek</t>
  </si>
  <si>
    <t>1645826285</t>
  </si>
  <si>
    <t>0,25+0,25</t>
  </si>
  <si>
    <t>28</t>
  </si>
  <si>
    <t>28611112</t>
  </si>
  <si>
    <t>trubka kanalizační PVC DN 110x500mm SN4</t>
  </si>
  <si>
    <t>118143526</t>
  </si>
  <si>
    <t>0,5*1,01 'Přepočtené koeficientem množství</t>
  </si>
  <si>
    <t>29</t>
  </si>
  <si>
    <t>327324127</t>
  </si>
  <si>
    <t>Opěrné zdi a valy ze ŽB odolného proti agresivnímu prostředí tř. C 25/30</t>
  </si>
  <si>
    <t>1597508524</t>
  </si>
  <si>
    <t>1,15*0,25*36,3</t>
  </si>
  <si>
    <t>(1,15+0,3)*0,25*36,3</t>
  </si>
  <si>
    <t>30</t>
  </si>
  <si>
    <t>327351211</t>
  </si>
  <si>
    <t>Bednění opěrných zdí a valů svislých i skloněných zřízení</t>
  </si>
  <si>
    <t>958572572</t>
  </si>
  <si>
    <t>(1,7+1,45)*36,3</t>
  </si>
  <si>
    <t>2*(0,25+0,9)*0,25</t>
  </si>
  <si>
    <t>2*1,45*0,25</t>
  </si>
  <si>
    <t>31</t>
  </si>
  <si>
    <t>327351221</t>
  </si>
  <si>
    <t>Bednění opěrných zdí a valů svislých i skloněných odstranění</t>
  </si>
  <si>
    <t>325317956</t>
  </si>
  <si>
    <t>32</t>
  </si>
  <si>
    <t>327361006</t>
  </si>
  <si>
    <t>Výztuž opěrných zdí a valů D 12 mm z betonářské oceli 10 505</t>
  </si>
  <si>
    <t>1258920382</t>
  </si>
  <si>
    <t>"1" 185*2,65*0,89*0,001</t>
  </si>
  <si>
    <t>"2" 60*6,5*0,62*0,001</t>
  </si>
  <si>
    <t>"3" 425*0,63*0,4*0,001</t>
  </si>
  <si>
    <t>"4" 185*0,8*0,62*0,001</t>
  </si>
  <si>
    <t>0,877*1,05 'Přepočtené koeficientem množství</t>
  </si>
  <si>
    <t>33</t>
  </si>
  <si>
    <t>327361040</t>
  </si>
  <si>
    <t>Výztuž opěrných zdí a valů ze svařovaných sítí</t>
  </si>
  <si>
    <t>-1247230504</t>
  </si>
  <si>
    <t>608,0*0,001</t>
  </si>
  <si>
    <t>34</t>
  </si>
  <si>
    <t>327-R</t>
  </si>
  <si>
    <t>Příplatek k cenám bednění za pohledový beton</t>
  </si>
  <si>
    <t>-1606725566</t>
  </si>
  <si>
    <t>36,3*1,45</t>
  </si>
  <si>
    <t>Komunikace pozemní</t>
  </si>
  <si>
    <t>35</t>
  </si>
  <si>
    <t>564651011</t>
  </si>
  <si>
    <t>Podklad z kameniva hrubého drceného vel. 63-125 mm plochy do 100 m2 tl 150 mm</t>
  </si>
  <si>
    <t>-2057904822</t>
  </si>
  <si>
    <t>36</t>
  </si>
  <si>
    <t>596211111</t>
  </si>
  <si>
    <t>Kladení zámkové dlažby komunikací pro pěší ručně tl 60 mm skupiny A pl přes 50 do 100 m2</t>
  </si>
  <si>
    <t>1632497989</t>
  </si>
  <si>
    <t>37</t>
  </si>
  <si>
    <t>59245015</t>
  </si>
  <si>
    <t>dlažba zámková betonová tvaru I 200x165mm tl 60mm přírodní</t>
  </si>
  <si>
    <t>1241040027</t>
  </si>
  <si>
    <t>10% na doplnění</t>
  </si>
  <si>
    <t>58,95*0,1</t>
  </si>
  <si>
    <t>5,895*1,02 'Přepočtené koeficientem množství</t>
  </si>
  <si>
    <t>Úpravy povrchů, podlahy a osazování výplní</t>
  </si>
  <si>
    <t>38</t>
  </si>
  <si>
    <t>6223351R</t>
  </si>
  <si>
    <t xml:space="preserve">Oprava omítek základové zdi budovy pro provedení hydroizolace - vyrovnání  podkladu pod hydroizolaci</t>
  </si>
  <si>
    <t>-448312698</t>
  </si>
  <si>
    <t>39</t>
  </si>
  <si>
    <t>631311135</t>
  </si>
  <si>
    <t>Mazanina tl přes 120 do 240 mm z betonu prostého bez zvýšených nároků na prostředí tř. C 20/25</t>
  </si>
  <si>
    <t>1860171960</t>
  </si>
  <si>
    <t>"dno dvorku" 0,9*36,3*0,16</t>
  </si>
  <si>
    <t>40</t>
  </si>
  <si>
    <t>631319013</t>
  </si>
  <si>
    <t>Příplatek k mazanině tl přes 120 do 240 mm za přehlazení povrchu</t>
  </si>
  <si>
    <t>10628128</t>
  </si>
  <si>
    <t>41</t>
  </si>
  <si>
    <t>631319185</t>
  </si>
  <si>
    <t>Příplatek k mazanině tl přes 120 do 240 mm za sklon do 5°</t>
  </si>
  <si>
    <t>1483748041</t>
  </si>
  <si>
    <t>Ostatní konstrukce a práce, bourání</t>
  </si>
  <si>
    <t>42</t>
  </si>
  <si>
    <t>931991211R</t>
  </si>
  <si>
    <t>Výplň dilatačních spár 10mm</t>
  </si>
  <si>
    <t>1806687753</t>
  </si>
  <si>
    <t>2*1,15*0,25</t>
  </si>
  <si>
    <t>43</t>
  </si>
  <si>
    <t>953241111</t>
  </si>
  <si>
    <t>Osazení smykových dilatačních trnů D 20 mm pro nižší zatížení nerez nebo pozink bez pouzdra</t>
  </si>
  <si>
    <t>kus</t>
  </si>
  <si>
    <t>1904148405</t>
  </si>
  <si>
    <t>44</t>
  </si>
  <si>
    <t>54879277</t>
  </si>
  <si>
    <t>trn pro přenos smykové síly u dilatačních spár pro nižší zatížení nerez s nerezovým pouzdrem s posuvem D 20mm</t>
  </si>
  <si>
    <t>-918865501</t>
  </si>
  <si>
    <t>45</t>
  </si>
  <si>
    <t>953312122</t>
  </si>
  <si>
    <t>Vložky do svislých dilatačních spár z extrudovaných polystyrénových desek tl. přes 10 do 20 mm</t>
  </si>
  <si>
    <t>-1542994449</t>
  </si>
  <si>
    <t>46</t>
  </si>
  <si>
    <t>953334411</t>
  </si>
  <si>
    <t>Těsnící plech do pracovních spar betonových kcí s bitumenovým povrchem jednostranným š 125 mm</t>
  </si>
  <si>
    <t>2086780568</t>
  </si>
  <si>
    <t>47</t>
  </si>
  <si>
    <t>953334517</t>
  </si>
  <si>
    <t>Těsnící a bednící křížový profil do pracovních spar betonových kcí s bitumenovým povrchem š 260 mm</t>
  </si>
  <si>
    <t>-1136221764</t>
  </si>
  <si>
    <t>2*(1,7+0,9)</t>
  </si>
  <si>
    <t>48</t>
  </si>
  <si>
    <t>962052211</t>
  </si>
  <si>
    <t>Bourání zdiva nadzákladového ze ŽB přes 1 m3</t>
  </si>
  <si>
    <t>184253301</t>
  </si>
  <si>
    <t>36,3*0,25*1,5</t>
  </si>
  <si>
    <t>49</t>
  </si>
  <si>
    <t>965031131</t>
  </si>
  <si>
    <t>Bourání podlah z cihel kladených na plocho pl přes 1 m2</t>
  </si>
  <si>
    <t>1897164876</t>
  </si>
  <si>
    <t>"dno dvorku" 36,3*1,4</t>
  </si>
  <si>
    <t>50</t>
  </si>
  <si>
    <t>965045113</t>
  </si>
  <si>
    <t>Bourání potěrů cementových nebo pískocementových tl do 50 mm pl přes 4 m2</t>
  </si>
  <si>
    <t>140233236</t>
  </si>
  <si>
    <t>"dno dvorku" 36,3*0,9</t>
  </si>
  <si>
    <t>51</t>
  </si>
  <si>
    <t>976027331</t>
  </si>
  <si>
    <t>Vybourání krycích desek kamenných tl přes 100 mm</t>
  </si>
  <si>
    <t>460625512</t>
  </si>
  <si>
    <t>36,3*0,3</t>
  </si>
  <si>
    <t>52</t>
  </si>
  <si>
    <t>979054451</t>
  </si>
  <si>
    <t>Očištění vybouraných zámkových dlaždic s původním spárováním z kameniva těženého</t>
  </si>
  <si>
    <t>-184511287</t>
  </si>
  <si>
    <t>997</t>
  </si>
  <si>
    <t>Přesun sutě</t>
  </si>
  <si>
    <t>53</t>
  </si>
  <si>
    <t>997013111</t>
  </si>
  <si>
    <t>Vnitrostaveništní doprava suti a vybouraných hmot pro budovy v do 6 m s použitím mechanizace</t>
  </si>
  <si>
    <t>787333365</t>
  </si>
  <si>
    <t>54</t>
  </si>
  <si>
    <t>997013501</t>
  </si>
  <si>
    <t>Odvoz suti a vybouraných hmot na skládku nebo meziskládku do 1 km se složením</t>
  </si>
  <si>
    <t>2085690568</t>
  </si>
  <si>
    <t>55</t>
  </si>
  <si>
    <t>997013509</t>
  </si>
  <si>
    <t>Příplatek k odvozu suti a vybouraných hmot na skládku ZKD 1 km přes 1 km</t>
  </si>
  <si>
    <t>936687142</t>
  </si>
  <si>
    <t>100,918*13 'Přepočtené koeficientem množství</t>
  </si>
  <si>
    <t>56</t>
  </si>
  <si>
    <t>997013631</t>
  </si>
  <si>
    <t>Poplatek za uložení na skládce (skládkovné) stavebního odpadu směsného kód odpadu 17 09 04</t>
  </si>
  <si>
    <t>-469117929</t>
  </si>
  <si>
    <t>998</t>
  </si>
  <si>
    <t>Přesun hmot</t>
  </si>
  <si>
    <t>57</t>
  </si>
  <si>
    <t>998152111</t>
  </si>
  <si>
    <t>Přesun hmot pro montované zdi a valy v do 12 m</t>
  </si>
  <si>
    <t>-1654196781</t>
  </si>
  <si>
    <t>PSV</t>
  </si>
  <si>
    <t>Práce a dodávky PSV</t>
  </si>
  <si>
    <t>711</t>
  </si>
  <si>
    <t>Izolace proti vodě, vlhkosti a plynům</t>
  </si>
  <si>
    <t>58</t>
  </si>
  <si>
    <t>711112001</t>
  </si>
  <si>
    <t>Provedení izolace proti zemní vlhkosti svislé za studena nátěrem penetračním</t>
  </si>
  <si>
    <t>-1162124591</t>
  </si>
  <si>
    <t>59</t>
  </si>
  <si>
    <t>11163153</t>
  </si>
  <si>
    <t>emulze asfaltová penetrační</t>
  </si>
  <si>
    <t>litr</t>
  </si>
  <si>
    <t>-38933764</t>
  </si>
  <si>
    <t>46,56*0,33 'Přepočtené koeficientem množství</t>
  </si>
  <si>
    <t>60</t>
  </si>
  <si>
    <t>711191101</t>
  </si>
  <si>
    <t>Provedení izolace proti zemní vlhkosti hydroizolační stěrkou vodorovné na betonu, 1 vrstva</t>
  </si>
  <si>
    <t>-666419163</t>
  </si>
  <si>
    <t>36,3*0,9</t>
  </si>
  <si>
    <t>61</t>
  </si>
  <si>
    <t>24551050</t>
  </si>
  <si>
    <t>stěrka hydroizolační cementová kapilárně aktivní s dodatečnou krystalizací do spodní stavby</t>
  </si>
  <si>
    <t>kg</t>
  </si>
  <si>
    <t>1019685909</t>
  </si>
  <si>
    <t>P</t>
  </si>
  <si>
    <t>Poznámka k položce:_x000d_
Spotřeba: na dvě vrstvy 1,5 kg/m2</t>
  </si>
  <si>
    <t>32,67*1,5 'Přepočtené koeficientem množství</t>
  </si>
  <si>
    <t>62</t>
  </si>
  <si>
    <t>711192102</t>
  </si>
  <si>
    <t>Provedení izolace proti zemní vlhkosti hydroizolační stěrkou svislé na zdivu, 1 vrstva</t>
  </si>
  <si>
    <t>-1010574856</t>
  </si>
  <si>
    <t>(36,3+1,25+1,25)*1,2</t>
  </si>
  <si>
    <t>63</t>
  </si>
  <si>
    <t>11163004</t>
  </si>
  <si>
    <t>stěrka hydroizolační asfaltová jednosložková s přídavkem plastů do spodní stavby</t>
  </si>
  <si>
    <t>-249395320</t>
  </si>
  <si>
    <t>46,56*3,6 'Přepočtené koeficientem množství</t>
  </si>
  <si>
    <t>64</t>
  </si>
  <si>
    <t>711491272</t>
  </si>
  <si>
    <t>Provedení doplňků izolace proti vodě na ploše svislé z textilií vrstva ochranná</t>
  </si>
  <si>
    <t>1863102241</t>
  </si>
  <si>
    <t>(36,3+1,5+1,5)*1,0</t>
  </si>
  <si>
    <t>65</t>
  </si>
  <si>
    <t>69311068</t>
  </si>
  <si>
    <t>geotextilie netkaná separační, ochranná, filtrační, drenážní PP 300g/m2</t>
  </si>
  <si>
    <t>645114203</t>
  </si>
  <si>
    <t>39,3*1,05 'Přepočtené koeficientem množství</t>
  </si>
  <si>
    <t>66</t>
  </si>
  <si>
    <t>998711101</t>
  </si>
  <si>
    <t>Přesun hmot tonážní pro izolace proti vodě, vlhkosti a plynům v objektech v do 6 m</t>
  </si>
  <si>
    <t>947931790</t>
  </si>
  <si>
    <t>721</t>
  </si>
  <si>
    <t>Zdravotechnika - vnitřní kanalizace</t>
  </si>
  <si>
    <t>67</t>
  </si>
  <si>
    <t>721211611</t>
  </si>
  <si>
    <t>Vtok dvorní se svislým odtokem a zápachovou klapkou DN 110/160 mříž litina 226x226</t>
  </si>
  <si>
    <t>1213537553</t>
  </si>
  <si>
    <t>68</t>
  </si>
  <si>
    <t>998721101</t>
  </si>
  <si>
    <t>Přesun hmot tonážní pro vnitřní kanalizace v objektech v do 6 m</t>
  </si>
  <si>
    <t>-811484859</t>
  </si>
  <si>
    <t>764</t>
  </si>
  <si>
    <t>Konstrukce klempířské</t>
  </si>
  <si>
    <t>69</t>
  </si>
  <si>
    <t>764518622</t>
  </si>
  <si>
    <t>Svody kruhové včetně objímek, kolen, odskoků z Pz s povrchovou úpravou průměru 100 mm</t>
  </si>
  <si>
    <t>-1267789279</t>
  </si>
  <si>
    <t>70</t>
  </si>
  <si>
    <t>998764101</t>
  </si>
  <si>
    <t>Přesun hmot tonážní pro konstrukce klempířské v objektech v do 6 m</t>
  </si>
  <si>
    <t>-1691474251</t>
  </si>
  <si>
    <t>767</t>
  </si>
  <si>
    <t>Konstrukce zámečnické</t>
  </si>
  <si>
    <t>71</t>
  </si>
  <si>
    <t>767161833</t>
  </si>
  <si>
    <t>Demontáž zábradlí rovného nerozebíratelného hmotnosti 1 m zábradlí do 20 kg k dalšímu použítí</t>
  </si>
  <si>
    <t>-1656011887</t>
  </si>
  <si>
    <t>72</t>
  </si>
  <si>
    <t>767163121</t>
  </si>
  <si>
    <t>Montáž přímého kovového zábradlí z dílců do betonu v rovině</t>
  </si>
  <si>
    <t>443431292</t>
  </si>
  <si>
    <t>73</t>
  </si>
  <si>
    <t>767-R01</t>
  </si>
  <si>
    <t xml:space="preserve">Repasování stávajícího zábradlí </t>
  </si>
  <si>
    <t>-278547425</t>
  </si>
  <si>
    <t>74</t>
  </si>
  <si>
    <t>998767101</t>
  </si>
  <si>
    <t>Přesun hmot tonážní pro zámečnické konstrukce v objektech v do 6 m</t>
  </si>
  <si>
    <t>257467687</t>
  </si>
  <si>
    <t>772</t>
  </si>
  <si>
    <t>Podlahy z kamene</t>
  </si>
  <si>
    <t>75</t>
  </si>
  <si>
    <t>772591915</t>
  </si>
  <si>
    <t>Dlažby z kamene oprava - očištění dlažby z kamene ocelovými kartáči</t>
  </si>
  <si>
    <t>154201258</t>
  </si>
  <si>
    <t>"parapety" 12*0,2*1,5</t>
  </si>
  <si>
    <t>"kamená obruba" 36,3*0,3</t>
  </si>
  <si>
    <t>76</t>
  </si>
  <si>
    <t>772591922</t>
  </si>
  <si>
    <t>Dlažby z kamene oprava - nátěr impregnační a zpevňující</t>
  </si>
  <si>
    <t>936970425</t>
  </si>
  <si>
    <t>77</t>
  </si>
  <si>
    <t>772591923</t>
  </si>
  <si>
    <t>Dlažby z kamene oprava - nátěr uzavírací transparentní</t>
  </si>
  <si>
    <t>919237609</t>
  </si>
  <si>
    <t>78</t>
  </si>
  <si>
    <t>998772101</t>
  </si>
  <si>
    <t>Přesun hmot tonážní pro podlahy z kamene v objektech v do 6 m</t>
  </si>
  <si>
    <t>-1598202394</t>
  </si>
  <si>
    <t>782</t>
  </si>
  <si>
    <t>Dokončovací práce - obklady z kamene</t>
  </si>
  <si>
    <t>79</t>
  </si>
  <si>
    <t>782111952</t>
  </si>
  <si>
    <t>Výměna nepravidelné desky v obkladu stěn a sloupů z měkkých kamenů do 10 ks/m2 do malty tl přes 25 do 30 mm</t>
  </si>
  <si>
    <t>1096539022</t>
  </si>
  <si>
    <t>80</t>
  </si>
  <si>
    <t>58384673</t>
  </si>
  <si>
    <t>kámen nepravidelný pískovec pískový obklad/dlažba D 100-500mm tl 20-40mm</t>
  </si>
  <si>
    <t>-1576273471</t>
  </si>
  <si>
    <t>10*0,1 'Přepočtené koeficientem množství</t>
  </si>
  <si>
    <t>81</t>
  </si>
  <si>
    <t>782611111R</t>
  </si>
  <si>
    <t>Montáž zákrytových desek z pravoúhlých desek z měkkého kamene do malty tl do 25 mm</t>
  </si>
  <si>
    <t>2068541340</t>
  </si>
  <si>
    <t>82</t>
  </si>
  <si>
    <t>58387020</t>
  </si>
  <si>
    <t>obklad parapetů tryskaná žula tl 20mm</t>
  </si>
  <si>
    <t>-8950367</t>
  </si>
  <si>
    <t>"doplnění" 1,0*0,3</t>
  </si>
  <si>
    <t>0,3*1,05 'Přepočtené koeficientem množství</t>
  </si>
  <si>
    <t>83</t>
  </si>
  <si>
    <t>782691131</t>
  </si>
  <si>
    <t>Příplatek k montáži obkladu parapetů z kamene za nerovný povrch</t>
  </si>
  <si>
    <t>-1730499446</t>
  </si>
  <si>
    <t>36,3*0,25</t>
  </si>
  <si>
    <t>84</t>
  </si>
  <si>
    <t>782991115</t>
  </si>
  <si>
    <t>Spárování kamenných obkladů silikonem</t>
  </si>
  <si>
    <t>560742449</t>
  </si>
  <si>
    <t>37*0,3</t>
  </si>
  <si>
    <t>85</t>
  </si>
  <si>
    <t>782991302</t>
  </si>
  <si>
    <t>Montáž profilů dilatační spáry obkladu z kamene</t>
  </si>
  <si>
    <t>-1225470353</t>
  </si>
  <si>
    <t>2*0,3</t>
  </si>
  <si>
    <t>86</t>
  </si>
  <si>
    <t>56284510</t>
  </si>
  <si>
    <t>profil dilatační PVC 40x40mm</t>
  </si>
  <si>
    <t>1448266749</t>
  </si>
  <si>
    <t>87</t>
  </si>
  <si>
    <t>782991911</t>
  </si>
  <si>
    <t>Oprava spárování obkladů z kamene aktivovanou maltou do 9 ks/m2</t>
  </si>
  <si>
    <t>-1268922351</t>
  </si>
  <si>
    <t>36,3*3,0</t>
  </si>
  <si>
    <t>-12*1,5*1,5</t>
  </si>
  <si>
    <t>2*0,9*2,0</t>
  </si>
  <si>
    <t>88</t>
  </si>
  <si>
    <t>782993914</t>
  </si>
  <si>
    <t xml:space="preserve">Oprava obkladů z kamene opravným tmelem vyspravovaná plocha přes 10 do 15 cm2 - prostupy kotvení zábradlí </t>
  </si>
  <si>
    <t>-169054323</t>
  </si>
  <si>
    <t>21*2*2</t>
  </si>
  <si>
    <t>89</t>
  </si>
  <si>
    <t>998782101</t>
  </si>
  <si>
    <t>Přesun hmot tonážní pro obklady kamenné v objektech v do 6 m</t>
  </si>
  <si>
    <t>1295915803</t>
  </si>
  <si>
    <t>783</t>
  </si>
  <si>
    <t>Dokončovací práce - nátěry</t>
  </si>
  <si>
    <t>90</t>
  </si>
  <si>
    <t>783401R</t>
  </si>
  <si>
    <t>Očištění a nátěr zachovalých litinových konstrukcí</t>
  </si>
  <si>
    <t>-2036382366</t>
  </si>
  <si>
    <t>VRN</t>
  </si>
  <si>
    <t>Vedlejší rozpočtové náklady</t>
  </si>
  <si>
    <t>VRN3</t>
  </si>
  <si>
    <t>Zařízení staveniště</t>
  </si>
  <si>
    <t>91</t>
  </si>
  <si>
    <t>030001000</t>
  </si>
  <si>
    <t>…</t>
  </si>
  <si>
    <t>1024</t>
  </si>
  <si>
    <t>-1917906473</t>
  </si>
  <si>
    <t>92</t>
  </si>
  <si>
    <t>035103001</t>
  </si>
  <si>
    <t>Pronájem ploch</t>
  </si>
  <si>
    <t>-1262196802</t>
  </si>
  <si>
    <t>VRN9</t>
  </si>
  <si>
    <t>Ostatní náklady</t>
  </si>
  <si>
    <t>93</t>
  </si>
  <si>
    <t>090001000</t>
  </si>
  <si>
    <t>487434868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</si>
</sst>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BH2023054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Stavební úpravy anglických dvorků, SPŠ stavební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Plzeň, Chodské náměstí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5. 9. 2023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SPŠ stavební , Plzeň, Chodské nám. 2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Ing. Tomáš Kostohryz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Hudová Bohuslava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75</v>
      </c>
      <c r="BT94" s="101" t="s">
        <v>76</v>
      </c>
      <c r="BU94" s="102" t="s">
        <v>77</v>
      </c>
      <c r="BV94" s="101" t="s">
        <v>78</v>
      </c>
      <c r="BW94" s="101" t="s">
        <v>4</v>
      </c>
      <c r="BX94" s="101" t="s">
        <v>79</v>
      </c>
      <c r="CL94" s="101" t="s">
        <v>1</v>
      </c>
    </row>
    <row r="95" s="7" customFormat="1" ht="16.5" customHeight="1">
      <c r="A95" s="103" t="s">
        <v>80</v>
      </c>
      <c r="B95" s="104"/>
      <c r="C95" s="105"/>
      <c r="D95" s="106" t="s">
        <v>81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'05 - Boční anglický dvore...'!J30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ROUND(SUM(AV95:AW95),2)</f>
        <v>0</v>
      </c>
      <c r="AU95" s="112">
        <f>'05 - Boční anglický dvore...'!P136</f>
        <v>0</v>
      </c>
      <c r="AV95" s="111">
        <f>'05 - Boční anglický dvore...'!J33</f>
        <v>0</v>
      </c>
      <c r="AW95" s="111">
        <f>'05 - Boční anglický dvore...'!J34</f>
        <v>0</v>
      </c>
      <c r="AX95" s="111">
        <f>'05 - Boční anglický dvore...'!J35</f>
        <v>0</v>
      </c>
      <c r="AY95" s="111">
        <f>'05 - Boční anglický dvore...'!J36</f>
        <v>0</v>
      </c>
      <c r="AZ95" s="111">
        <f>'05 - Boční anglický dvore...'!F33</f>
        <v>0</v>
      </c>
      <c r="BA95" s="111">
        <f>'05 - Boční anglický dvore...'!F34</f>
        <v>0</v>
      </c>
      <c r="BB95" s="111">
        <f>'05 - Boční anglický dvore...'!F35</f>
        <v>0</v>
      </c>
      <c r="BC95" s="111">
        <f>'05 - Boční anglický dvore...'!F36</f>
        <v>0</v>
      </c>
      <c r="BD95" s="113">
        <f>'05 - Boční anglický dvore...'!F37</f>
        <v>0</v>
      </c>
      <c r="BE95" s="7"/>
      <c r="BT95" s="114" t="s">
        <v>84</v>
      </c>
      <c r="BV95" s="114" t="s">
        <v>78</v>
      </c>
      <c r="BW95" s="114" t="s">
        <v>85</v>
      </c>
      <c r="BX95" s="114" t="s">
        <v>4</v>
      </c>
      <c r="CL95" s="114" t="s">
        <v>1</v>
      </c>
      <c r="CM95" s="114" t="s">
        <v>86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5 - Boční anglický dvor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87</v>
      </c>
      <c r="L4" s="21"/>
      <c r="M4" s="115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16" t="str">
        <f>'Rekapitulace stavby'!K6</f>
        <v>Stavební úpravy anglických dvorků, SPŠ stavební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88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89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5. 9. 2023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34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7"/>
      <c r="B27" s="118"/>
      <c r="C27" s="117"/>
      <c r="D27" s="117"/>
      <c r="E27" s="35" t="s">
        <v>1</v>
      </c>
      <c r="F27" s="35"/>
      <c r="G27" s="35"/>
      <c r="H27" s="3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0" t="s">
        <v>36</v>
      </c>
      <c r="E30" s="37"/>
      <c r="F30" s="37"/>
      <c r="G30" s="37"/>
      <c r="H30" s="37"/>
      <c r="I30" s="37"/>
      <c r="J30" s="95">
        <f>ROUND(J136,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1" t="s">
        <v>40</v>
      </c>
      <c r="E33" s="31" t="s">
        <v>41</v>
      </c>
      <c r="F33" s="122">
        <f>ROUND((SUM(BE136:BE327)),  2)</f>
        <v>0</v>
      </c>
      <c r="G33" s="37"/>
      <c r="H33" s="37"/>
      <c r="I33" s="123">
        <v>0.20999999999999999</v>
      </c>
      <c r="J33" s="122">
        <f>ROUND(((SUM(BE136:BE327))*I33),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2">
        <f>ROUND((SUM(BF136:BF327)),  2)</f>
        <v>0</v>
      </c>
      <c r="G34" s="37"/>
      <c r="H34" s="37"/>
      <c r="I34" s="123">
        <v>0.14999999999999999</v>
      </c>
      <c r="J34" s="122">
        <f>ROUND(((SUM(BF136:BF327))*I34),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2">
        <f>ROUND((SUM(BG136:BG327)),  2)</f>
        <v>0</v>
      </c>
      <c r="G35" s="37"/>
      <c r="H35" s="37"/>
      <c r="I35" s="123">
        <v>0.20999999999999999</v>
      </c>
      <c r="J35" s="122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2">
        <f>ROUND((SUM(BH136:BH327)),  2)</f>
        <v>0</v>
      </c>
      <c r="G36" s="37"/>
      <c r="H36" s="37"/>
      <c r="I36" s="123">
        <v>0.14999999999999999</v>
      </c>
      <c r="J36" s="122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2">
        <f>ROUND((SUM(BI136:BI327)),  2)</f>
        <v>0</v>
      </c>
      <c r="G37" s="37"/>
      <c r="H37" s="37"/>
      <c r="I37" s="123">
        <v>0</v>
      </c>
      <c r="J37" s="122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4"/>
      <c r="D39" s="125" t="s">
        <v>46</v>
      </c>
      <c r="E39" s="80"/>
      <c r="F39" s="80"/>
      <c r="G39" s="126" t="s">
        <v>47</v>
      </c>
      <c r="H39" s="127" t="s">
        <v>48</v>
      </c>
      <c r="I39" s="80"/>
      <c r="J39" s="128">
        <f>SUM(J30:J37)</f>
        <v>0</v>
      </c>
      <c r="K39" s="129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0" t="s">
        <v>52</v>
      </c>
      <c r="G61" s="57" t="s">
        <v>51</v>
      </c>
      <c r="H61" s="40"/>
      <c r="I61" s="40"/>
      <c r="J61" s="131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0" t="s">
        <v>52</v>
      </c>
      <c r="G76" s="57" t="s">
        <v>51</v>
      </c>
      <c r="H76" s="40"/>
      <c r="I76" s="40"/>
      <c r="J76" s="131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16" t="str">
        <f>E7</f>
        <v>Stavební úpravy anglických dvorků, SPŠ stavební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05 - Boční anglický dvorek - Kozinova ul.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Plzeň, Chodské náměstí</v>
      </c>
      <c r="G89" s="37"/>
      <c r="H89" s="37"/>
      <c r="I89" s="31" t="s">
        <v>22</v>
      </c>
      <c r="J89" s="68" t="str">
        <f>IF(J12="","",J12)</f>
        <v>5. 9. 2023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SPŠ stavební , Plzeň, Chodské nám. 2</v>
      </c>
      <c r="G91" s="37"/>
      <c r="H91" s="37"/>
      <c r="I91" s="31" t="s">
        <v>30</v>
      </c>
      <c r="J91" s="35" t="str">
        <f>E21</f>
        <v>Ing. Tomáš Kostohryz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Hudová Bohuslava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2" t="s">
        <v>91</v>
      </c>
      <c r="D94" s="124"/>
      <c r="E94" s="124"/>
      <c r="F94" s="124"/>
      <c r="G94" s="124"/>
      <c r="H94" s="124"/>
      <c r="I94" s="124"/>
      <c r="J94" s="133" t="s">
        <v>92</v>
      </c>
      <c r="K94" s="124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4" t="s">
        <v>93</v>
      </c>
      <c r="D96" s="37"/>
      <c r="E96" s="37"/>
      <c r="F96" s="37"/>
      <c r="G96" s="37"/>
      <c r="H96" s="37"/>
      <c r="I96" s="37"/>
      <c r="J96" s="95">
        <f>J136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94</v>
      </c>
    </row>
    <row r="97" s="9" customFormat="1" ht="24.96" customHeight="1">
      <c r="A97" s="9"/>
      <c r="B97" s="135"/>
      <c r="C97" s="9"/>
      <c r="D97" s="136" t="s">
        <v>95</v>
      </c>
      <c r="E97" s="137"/>
      <c r="F97" s="137"/>
      <c r="G97" s="137"/>
      <c r="H97" s="137"/>
      <c r="I97" s="137"/>
      <c r="J97" s="138">
        <f>J137</f>
        <v>0</v>
      </c>
      <c r="K97" s="9"/>
      <c r="L97" s="13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9"/>
      <c r="C98" s="10"/>
      <c r="D98" s="140" t="s">
        <v>96</v>
      </c>
      <c r="E98" s="141"/>
      <c r="F98" s="141"/>
      <c r="G98" s="141"/>
      <c r="H98" s="141"/>
      <c r="I98" s="141"/>
      <c r="J98" s="142">
        <f>J138</f>
        <v>0</v>
      </c>
      <c r="K98" s="10"/>
      <c r="L98" s="13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9"/>
      <c r="C99" s="10"/>
      <c r="D99" s="140" t="s">
        <v>97</v>
      </c>
      <c r="E99" s="141"/>
      <c r="F99" s="141"/>
      <c r="G99" s="141"/>
      <c r="H99" s="141"/>
      <c r="I99" s="141"/>
      <c r="J99" s="142">
        <f>J171</f>
        <v>0</v>
      </c>
      <c r="K99" s="10"/>
      <c r="L99" s="13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9"/>
      <c r="C100" s="10"/>
      <c r="D100" s="140" t="s">
        <v>98</v>
      </c>
      <c r="E100" s="141"/>
      <c r="F100" s="141"/>
      <c r="G100" s="141"/>
      <c r="H100" s="141"/>
      <c r="I100" s="141"/>
      <c r="J100" s="142">
        <f>J190</f>
        <v>0</v>
      </c>
      <c r="K100" s="10"/>
      <c r="L100" s="13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9"/>
      <c r="C101" s="10"/>
      <c r="D101" s="140" t="s">
        <v>99</v>
      </c>
      <c r="E101" s="141"/>
      <c r="F101" s="141"/>
      <c r="G101" s="141"/>
      <c r="H101" s="141"/>
      <c r="I101" s="141"/>
      <c r="J101" s="142">
        <f>J216</f>
        <v>0</v>
      </c>
      <c r="K101" s="10"/>
      <c r="L101" s="13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9"/>
      <c r="C102" s="10"/>
      <c r="D102" s="140" t="s">
        <v>100</v>
      </c>
      <c r="E102" s="141"/>
      <c r="F102" s="141"/>
      <c r="G102" s="141"/>
      <c r="H102" s="141"/>
      <c r="I102" s="141"/>
      <c r="J102" s="142">
        <f>J223</f>
        <v>0</v>
      </c>
      <c r="K102" s="10"/>
      <c r="L102" s="13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9"/>
      <c r="C103" s="10"/>
      <c r="D103" s="140" t="s">
        <v>101</v>
      </c>
      <c r="E103" s="141"/>
      <c r="F103" s="141"/>
      <c r="G103" s="141"/>
      <c r="H103" s="141"/>
      <c r="I103" s="141"/>
      <c r="J103" s="142">
        <f>J230</f>
        <v>0</v>
      </c>
      <c r="K103" s="10"/>
      <c r="L103" s="13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9"/>
      <c r="C104" s="10"/>
      <c r="D104" s="140" t="s">
        <v>102</v>
      </c>
      <c r="E104" s="141"/>
      <c r="F104" s="141"/>
      <c r="G104" s="141"/>
      <c r="H104" s="141"/>
      <c r="I104" s="141"/>
      <c r="J104" s="142">
        <f>J250</f>
        <v>0</v>
      </c>
      <c r="K104" s="10"/>
      <c r="L104" s="13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9"/>
      <c r="C105" s="10"/>
      <c r="D105" s="140" t="s">
        <v>103</v>
      </c>
      <c r="E105" s="141"/>
      <c r="F105" s="141"/>
      <c r="G105" s="141"/>
      <c r="H105" s="141"/>
      <c r="I105" s="141"/>
      <c r="J105" s="142">
        <f>J256</f>
        <v>0</v>
      </c>
      <c r="K105" s="10"/>
      <c r="L105" s="13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5"/>
      <c r="C106" s="9"/>
      <c r="D106" s="136" t="s">
        <v>104</v>
      </c>
      <c r="E106" s="137"/>
      <c r="F106" s="137"/>
      <c r="G106" s="137"/>
      <c r="H106" s="137"/>
      <c r="I106" s="137"/>
      <c r="J106" s="138">
        <f>J258</f>
        <v>0</v>
      </c>
      <c r="K106" s="9"/>
      <c r="L106" s="13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39"/>
      <c r="C107" s="10"/>
      <c r="D107" s="140" t="s">
        <v>105</v>
      </c>
      <c r="E107" s="141"/>
      <c r="F107" s="141"/>
      <c r="G107" s="141"/>
      <c r="H107" s="141"/>
      <c r="I107" s="141"/>
      <c r="J107" s="142">
        <f>J259</f>
        <v>0</v>
      </c>
      <c r="K107" s="10"/>
      <c r="L107" s="13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9"/>
      <c r="C108" s="10"/>
      <c r="D108" s="140" t="s">
        <v>106</v>
      </c>
      <c r="E108" s="141"/>
      <c r="F108" s="141"/>
      <c r="G108" s="141"/>
      <c r="H108" s="141"/>
      <c r="I108" s="141"/>
      <c r="J108" s="142">
        <f>J277</f>
        <v>0</v>
      </c>
      <c r="K108" s="10"/>
      <c r="L108" s="13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9"/>
      <c r="C109" s="10"/>
      <c r="D109" s="140" t="s">
        <v>107</v>
      </c>
      <c r="E109" s="141"/>
      <c r="F109" s="141"/>
      <c r="G109" s="141"/>
      <c r="H109" s="141"/>
      <c r="I109" s="141"/>
      <c r="J109" s="142">
        <f>J280</f>
        <v>0</v>
      </c>
      <c r="K109" s="10"/>
      <c r="L109" s="13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39"/>
      <c r="C110" s="10"/>
      <c r="D110" s="140" t="s">
        <v>108</v>
      </c>
      <c r="E110" s="141"/>
      <c r="F110" s="141"/>
      <c r="G110" s="141"/>
      <c r="H110" s="141"/>
      <c r="I110" s="141"/>
      <c r="J110" s="142">
        <f>J283</f>
        <v>0</v>
      </c>
      <c r="K110" s="10"/>
      <c r="L110" s="13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39"/>
      <c r="C111" s="10"/>
      <c r="D111" s="140" t="s">
        <v>109</v>
      </c>
      <c r="E111" s="141"/>
      <c r="F111" s="141"/>
      <c r="G111" s="141"/>
      <c r="H111" s="141"/>
      <c r="I111" s="141"/>
      <c r="J111" s="142">
        <f>J288</f>
        <v>0</v>
      </c>
      <c r="K111" s="10"/>
      <c r="L111" s="13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39"/>
      <c r="C112" s="10"/>
      <c r="D112" s="140" t="s">
        <v>110</v>
      </c>
      <c r="E112" s="141"/>
      <c r="F112" s="141"/>
      <c r="G112" s="141"/>
      <c r="H112" s="141"/>
      <c r="I112" s="141"/>
      <c r="J112" s="142">
        <f>J296</f>
        <v>0</v>
      </c>
      <c r="K112" s="10"/>
      <c r="L112" s="13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39"/>
      <c r="C113" s="10"/>
      <c r="D113" s="140" t="s">
        <v>111</v>
      </c>
      <c r="E113" s="141"/>
      <c r="F113" s="141"/>
      <c r="G113" s="141"/>
      <c r="H113" s="141"/>
      <c r="I113" s="141"/>
      <c r="J113" s="142">
        <f>J320</f>
        <v>0</v>
      </c>
      <c r="K113" s="10"/>
      <c r="L113" s="13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35"/>
      <c r="C114" s="9"/>
      <c r="D114" s="136" t="s">
        <v>112</v>
      </c>
      <c r="E114" s="137"/>
      <c r="F114" s="137"/>
      <c r="G114" s="137"/>
      <c r="H114" s="137"/>
      <c r="I114" s="137"/>
      <c r="J114" s="138">
        <f>J322</f>
        <v>0</v>
      </c>
      <c r="K114" s="9"/>
      <c r="L114" s="135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39"/>
      <c r="C115" s="10"/>
      <c r="D115" s="140" t="s">
        <v>113</v>
      </c>
      <c r="E115" s="141"/>
      <c r="F115" s="141"/>
      <c r="G115" s="141"/>
      <c r="H115" s="141"/>
      <c r="I115" s="141"/>
      <c r="J115" s="142">
        <f>J323</f>
        <v>0</v>
      </c>
      <c r="K115" s="10"/>
      <c r="L115" s="13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39"/>
      <c r="C116" s="10"/>
      <c r="D116" s="140" t="s">
        <v>114</v>
      </c>
      <c r="E116" s="141"/>
      <c r="F116" s="141"/>
      <c r="G116" s="141"/>
      <c r="H116" s="141"/>
      <c r="I116" s="141"/>
      <c r="J116" s="142">
        <f>J326</f>
        <v>0</v>
      </c>
      <c r="K116" s="10"/>
      <c r="L116" s="13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1"/>
      <c r="C122" s="62"/>
      <c r="D122" s="62"/>
      <c r="E122" s="62"/>
      <c r="F122" s="62"/>
      <c r="G122" s="62"/>
      <c r="H122" s="62"/>
      <c r="I122" s="62"/>
      <c r="J122" s="62"/>
      <c r="K122" s="62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115</v>
      </c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16</v>
      </c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7"/>
      <c r="D126" s="37"/>
      <c r="E126" s="116" t="str">
        <f>E7</f>
        <v>Stavební úpravy anglických dvorků, SPŠ stavební</v>
      </c>
      <c r="F126" s="31"/>
      <c r="G126" s="31"/>
      <c r="H126" s="31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88</v>
      </c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7"/>
      <c r="D128" s="37"/>
      <c r="E128" s="66" t="str">
        <f>E9</f>
        <v>05 - Boční anglický dvorek - Kozinova ul.</v>
      </c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20</v>
      </c>
      <c r="D130" s="37"/>
      <c r="E130" s="37"/>
      <c r="F130" s="26" t="str">
        <f>F12</f>
        <v>Plzeň, Chodské náměstí</v>
      </c>
      <c r="G130" s="37"/>
      <c r="H130" s="37"/>
      <c r="I130" s="31" t="s">
        <v>22</v>
      </c>
      <c r="J130" s="68" t="str">
        <f>IF(J12="","",J12)</f>
        <v>5. 9. 2023</v>
      </c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7"/>
      <c r="D131" s="37"/>
      <c r="E131" s="37"/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24</v>
      </c>
      <c r="D132" s="37"/>
      <c r="E132" s="37"/>
      <c r="F132" s="26" t="str">
        <f>E15</f>
        <v>SPŠ stavební , Plzeň, Chodské nám. 2</v>
      </c>
      <c r="G132" s="37"/>
      <c r="H132" s="37"/>
      <c r="I132" s="31" t="s">
        <v>30</v>
      </c>
      <c r="J132" s="35" t="str">
        <f>E21</f>
        <v>Ing. Tomáš Kostohryz</v>
      </c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28</v>
      </c>
      <c r="D133" s="37"/>
      <c r="E133" s="37"/>
      <c r="F133" s="26" t="str">
        <f>IF(E18="","",E18)</f>
        <v>Vyplň údaj</v>
      </c>
      <c r="G133" s="37"/>
      <c r="H133" s="37"/>
      <c r="I133" s="31" t="s">
        <v>33</v>
      </c>
      <c r="J133" s="35" t="str">
        <f>E24</f>
        <v>Hudová Bohuslava</v>
      </c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7"/>
      <c r="D134" s="37"/>
      <c r="E134" s="37"/>
      <c r="F134" s="37"/>
      <c r="G134" s="37"/>
      <c r="H134" s="37"/>
      <c r="I134" s="37"/>
      <c r="J134" s="37"/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43"/>
      <c r="B135" s="144"/>
      <c r="C135" s="145" t="s">
        <v>116</v>
      </c>
      <c r="D135" s="146" t="s">
        <v>61</v>
      </c>
      <c r="E135" s="146" t="s">
        <v>57</v>
      </c>
      <c r="F135" s="146" t="s">
        <v>58</v>
      </c>
      <c r="G135" s="146" t="s">
        <v>117</v>
      </c>
      <c r="H135" s="146" t="s">
        <v>118</v>
      </c>
      <c r="I135" s="146" t="s">
        <v>119</v>
      </c>
      <c r="J135" s="147" t="s">
        <v>92</v>
      </c>
      <c r="K135" s="148" t="s">
        <v>120</v>
      </c>
      <c r="L135" s="149"/>
      <c r="M135" s="85" t="s">
        <v>1</v>
      </c>
      <c r="N135" s="86" t="s">
        <v>40</v>
      </c>
      <c r="O135" s="86" t="s">
        <v>121</v>
      </c>
      <c r="P135" s="86" t="s">
        <v>122</v>
      </c>
      <c r="Q135" s="86" t="s">
        <v>123</v>
      </c>
      <c r="R135" s="86" t="s">
        <v>124</v>
      </c>
      <c r="S135" s="86" t="s">
        <v>125</v>
      </c>
      <c r="T135" s="87" t="s">
        <v>126</v>
      </c>
      <c r="U135" s="143"/>
      <c r="V135" s="143"/>
      <c r="W135" s="143"/>
      <c r="X135" s="143"/>
      <c r="Y135" s="143"/>
      <c r="Z135" s="143"/>
      <c r="AA135" s="143"/>
      <c r="AB135" s="143"/>
      <c r="AC135" s="143"/>
      <c r="AD135" s="143"/>
      <c r="AE135" s="143"/>
    </row>
    <row r="136" s="2" customFormat="1" ht="22.8" customHeight="1">
      <c r="A136" s="37"/>
      <c r="B136" s="38"/>
      <c r="C136" s="92" t="s">
        <v>127</v>
      </c>
      <c r="D136" s="37"/>
      <c r="E136" s="37"/>
      <c r="F136" s="37"/>
      <c r="G136" s="37"/>
      <c r="H136" s="37"/>
      <c r="I136" s="37"/>
      <c r="J136" s="150">
        <f>BK136</f>
        <v>0</v>
      </c>
      <c r="K136" s="37"/>
      <c r="L136" s="38"/>
      <c r="M136" s="88"/>
      <c r="N136" s="72"/>
      <c r="O136" s="89"/>
      <c r="P136" s="151">
        <f>P137+P258+P322</f>
        <v>0</v>
      </c>
      <c r="Q136" s="89"/>
      <c r="R136" s="151">
        <f>R137+R258+R322</f>
        <v>102.36465469164958</v>
      </c>
      <c r="S136" s="89"/>
      <c r="T136" s="152">
        <f>T137+T258+T322</f>
        <v>100.91814000000001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75</v>
      </c>
      <c r="AU136" s="18" t="s">
        <v>94</v>
      </c>
      <c r="BK136" s="153">
        <f>BK137+BK258+BK322</f>
        <v>0</v>
      </c>
    </row>
    <row r="137" s="12" customFormat="1" ht="25.92" customHeight="1">
      <c r="A137" s="12"/>
      <c r="B137" s="154"/>
      <c r="C137" s="12"/>
      <c r="D137" s="155" t="s">
        <v>75</v>
      </c>
      <c r="E137" s="156" t="s">
        <v>128</v>
      </c>
      <c r="F137" s="156" t="s">
        <v>129</v>
      </c>
      <c r="G137" s="12"/>
      <c r="H137" s="12"/>
      <c r="I137" s="157"/>
      <c r="J137" s="158">
        <f>BK137</f>
        <v>0</v>
      </c>
      <c r="K137" s="12"/>
      <c r="L137" s="154"/>
      <c r="M137" s="159"/>
      <c r="N137" s="160"/>
      <c r="O137" s="160"/>
      <c r="P137" s="161">
        <f>P138+P171+P190+P216+P223+P230+P250+P256</f>
        <v>0</v>
      </c>
      <c r="Q137" s="160"/>
      <c r="R137" s="161">
        <f>R138+R171+R190+R216+R223+R230+R250+R256</f>
        <v>100.78833338696958</v>
      </c>
      <c r="S137" s="160"/>
      <c r="T137" s="162">
        <f>T138+T171+T190+T216+T223+T230+T250+T256</f>
        <v>99.589290000000005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5" t="s">
        <v>84</v>
      </c>
      <c r="AT137" s="163" t="s">
        <v>75</v>
      </c>
      <c r="AU137" s="163" t="s">
        <v>76</v>
      </c>
      <c r="AY137" s="155" t="s">
        <v>130</v>
      </c>
      <c r="BK137" s="164">
        <f>BK138+BK171+BK190+BK216+BK223+BK230+BK250+BK256</f>
        <v>0</v>
      </c>
    </row>
    <row r="138" s="12" customFormat="1" ht="22.8" customHeight="1">
      <c r="A138" s="12"/>
      <c r="B138" s="154"/>
      <c r="C138" s="12"/>
      <c r="D138" s="155" t="s">
        <v>75</v>
      </c>
      <c r="E138" s="165" t="s">
        <v>84</v>
      </c>
      <c r="F138" s="165" t="s">
        <v>131</v>
      </c>
      <c r="G138" s="12"/>
      <c r="H138" s="12"/>
      <c r="I138" s="157"/>
      <c r="J138" s="166">
        <f>BK138</f>
        <v>0</v>
      </c>
      <c r="K138" s="12"/>
      <c r="L138" s="154"/>
      <c r="M138" s="159"/>
      <c r="N138" s="160"/>
      <c r="O138" s="160"/>
      <c r="P138" s="161">
        <f>SUM(P139:P170)</f>
        <v>0</v>
      </c>
      <c r="Q138" s="160"/>
      <c r="R138" s="161">
        <f>SUM(R139:R170)</f>
        <v>0.058970560000000005</v>
      </c>
      <c r="S138" s="160"/>
      <c r="T138" s="162">
        <f>SUM(T139:T170)</f>
        <v>53.367299999999993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5" t="s">
        <v>84</v>
      </c>
      <c r="AT138" s="163" t="s">
        <v>75</v>
      </c>
      <c r="AU138" s="163" t="s">
        <v>84</v>
      </c>
      <c r="AY138" s="155" t="s">
        <v>130</v>
      </c>
      <c r="BK138" s="164">
        <f>SUM(BK139:BK170)</f>
        <v>0</v>
      </c>
    </row>
    <row r="139" s="2" customFormat="1" ht="24.15" customHeight="1">
      <c r="A139" s="37"/>
      <c r="B139" s="167"/>
      <c r="C139" s="168" t="s">
        <v>84</v>
      </c>
      <c r="D139" s="168" t="s">
        <v>132</v>
      </c>
      <c r="E139" s="169" t="s">
        <v>133</v>
      </c>
      <c r="F139" s="170" t="s">
        <v>134</v>
      </c>
      <c r="G139" s="171" t="s">
        <v>135</v>
      </c>
      <c r="H139" s="172">
        <v>58.950000000000003</v>
      </c>
      <c r="I139" s="173"/>
      <c r="J139" s="174">
        <f>ROUND(I139*H139,2)</f>
        <v>0</v>
      </c>
      <c r="K139" s="175"/>
      <c r="L139" s="38"/>
      <c r="M139" s="176" t="s">
        <v>1</v>
      </c>
      <c r="N139" s="177" t="s">
        <v>41</v>
      </c>
      <c r="O139" s="76"/>
      <c r="P139" s="178">
        <f>O139*H139</f>
        <v>0</v>
      </c>
      <c r="Q139" s="178">
        <v>0</v>
      </c>
      <c r="R139" s="178">
        <f>Q139*H139</f>
        <v>0</v>
      </c>
      <c r="S139" s="178">
        <v>0.26000000000000001</v>
      </c>
      <c r="T139" s="179">
        <f>S139*H139</f>
        <v>15.327000000000002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0" t="s">
        <v>136</v>
      </c>
      <c r="AT139" s="180" t="s">
        <v>132</v>
      </c>
      <c r="AU139" s="180" t="s">
        <v>86</v>
      </c>
      <c r="AY139" s="18" t="s">
        <v>130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8" t="s">
        <v>84</v>
      </c>
      <c r="BK139" s="181">
        <f>ROUND(I139*H139,2)</f>
        <v>0</v>
      </c>
      <c r="BL139" s="18" t="s">
        <v>136</v>
      </c>
      <c r="BM139" s="180" t="s">
        <v>137</v>
      </c>
    </row>
    <row r="140" s="13" customFormat="1">
      <c r="A140" s="13"/>
      <c r="B140" s="182"/>
      <c r="C140" s="13"/>
      <c r="D140" s="183" t="s">
        <v>138</v>
      </c>
      <c r="E140" s="184" t="s">
        <v>1</v>
      </c>
      <c r="F140" s="185" t="s">
        <v>139</v>
      </c>
      <c r="G140" s="13"/>
      <c r="H140" s="186">
        <v>58.950000000000003</v>
      </c>
      <c r="I140" s="187"/>
      <c r="J140" s="13"/>
      <c r="K140" s="13"/>
      <c r="L140" s="182"/>
      <c r="M140" s="188"/>
      <c r="N140" s="189"/>
      <c r="O140" s="189"/>
      <c r="P140" s="189"/>
      <c r="Q140" s="189"/>
      <c r="R140" s="189"/>
      <c r="S140" s="189"/>
      <c r="T140" s="19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4" t="s">
        <v>138</v>
      </c>
      <c r="AU140" s="184" t="s">
        <v>86</v>
      </c>
      <c r="AV140" s="13" t="s">
        <v>86</v>
      </c>
      <c r="AW140" s="13" t="s">
        <v>32</v>
      </c>
      <c r="AX140" s="13" t="s">
        <v>84</v>
      </c>
      <c r="AY140" s="184" t="s">
        <v>130</v>
      </c>
    </row>
    <row r="141" s="2" customFormat="1" ht="24.15" customHeight="1">
      <c r="A141" s="37"/>
      <c r="B141" s="167"/>
      <c r="C141" s="168" t="s">
        <v>86</v>
      </c>
      <c r="D141" s="168" t="s">
        <v>132</v>
      </c>
      <c r="E141" s="169" t="s">
        <v>140</v>
      </c>
      <c r="F141" s="170" t="s">
        <v>141</v>
      </c>
      <c r="G141" s="171" t="s">
        <v>135</v>
      </c>
      <c r="H141" s="172">
        <v>58.950000000000003</v>
      </c>
      <c r="I141" s="173"/>
      <c r="J141" s="174">
        <f>ROUND(I141*H141,2)</f>
        <v>0</v>
      </c>
      <c r="K141" s="175"/>
      <c r="L141" s="38"/>
      <c r="M141" s="176" t="s">
        <v>1</v>
      </c>
      <c r="N141" s="177" t="s">
        <v>41</v>
      </c>
      <c r="O141" s="76"/>
      <c r="P141" s="178">
        <f>O141*H141</f>
        <v>0</v>
      </c>
      <c r="Q141" s="178">
        <v>0</v>
      </c>
      <c r="R141" s="178">
        <f>Q141*H141</f>
        <v>0</v>
      </c>
      <c r="S141" s="178">
        <v>0.29999999999999999</v>
      </c>
      <c r="T141" s="179">
        <f>S141*H141</f>
        <v>17.684999999999999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0" t="s">
        <v>136</v>
      </c>
      <c r="AT141" s="180" t="s">
        <v>132</v>
      </c>
      <c r="AU141" s="180" t="s">
        <v>86</v>
      </c>
      <c r="AY141" s="18" t="s">
        <v>130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8" t="s">
        <v>84</v>
      </c>
      <c r="BK141" s="181">
        <f>ROUND(I141*H141,2)</f>
        <v>0</v>
      </c>
      <c r="BL141" s="18" t="s">
        <v>136</v>
      </c>
      <c r="BM141" s="180" t="s">
        <v>142</v>
      </c>
    </row>
    <row r="142" s="2" customFormat="1" ht="24.15" customHeight="1">
      <c r="A142" s="37"/>
      <c r="B142" s="167"/>
      <c r="C142" s="168" t="s">
        <v>143</v>
      </c>
      <c r="D142" s="168" t="s">
        <v>132</v>
      </c>
      <c r="E142" s="169" t="s">
        <v>144</v>
      </c>
      <c r="F142" s="170" t="s">
        <v>145</v>
      </c>
      <c r="G142" s="171" t="s">
        <v>135</v>
      </c>
      <c r="H142" s="172">
        <v>58.950000000000003</v>
      </c>
      <c r="I142" s="173"/>
      <c r="J142" s="174">
        <f>ROUND(I142*H142,2)</f>
        <v>0</v>
      </c>
      <c r="K142" s="175"/>
      <c r="L142" s="38"/>
      <c r="M142" s="176" t="s">
        <v>1</v>
      </c>
      <c r="N142" s="177" t="s">
        <v>41</v>
      </c>
      <c r="O142" s="76"/>
      <c r="P142" s="178">
        <f>O142*H142</f>
        <v>0</v>
      </c>
      <c r="Q142" s="178">
        <v>0</v>
      </c>
      <c r="R142" s="178">
        <f>Q142*H142</f>
        <v>0</v>
      </c>
      <c r="S142" s="178">
        <v>0.23999999999999999</v>
      </c>
      <c r="T142" s="179">
        <f>S142*H142</f>
        <v>14.148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0" t="s">
        <v>136</v>
      </c>
      <c r="AT142" s="180" t="s">
        <v>132</v>
      </c>
      <c r="AU142" s="180" t="s">
        <v>86</v>
      </c>
      <c r="AY142" s="18" t="s">
        <v>130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8" t="s">
        <v>84</v>
      </c>
      <c r="BK142" s="181">
        <f>ROUND(I142*H142,2)</f>
        <v>0</v>
      </c>
      <c r="BL142" s="18" t="s">
        <v>136</v>
      </c>
      <c r="BM142" s="180" t="s">
        <v>146</v>
      </c>
    </row>
    <row r="143" s="2" customFormat="1" ht="24.15" customHeight="1">
      <c r="A143" s="37"/>
      <c r="B143" s="167"/>
      <c r="C143" s="168" t="s">
        <v>136</v>
      </c>
      <c r="D143" s="168" t="s">
        <v>132</v>
      </c>
      <c r="E143" s="169" t="s">
        <v>147</v>
      </c>
      <c r="F143" s="170" t="s">
        <v>148</v>
      </c>
      <c r="G143" s="171" t="s">
        <v>149</v>
      </c>
      <c r="H143" s="172">
        <v>3.2669999999999999</v>
      </c>
      <c r="I143" s="173"/>
      <c r="J143" s="174">
        <f>ROUND(I143*H143,2)</f>
        <v>0</v>
      </c>
      <c r="K143" s="175"/>
      <c r="L143" s="38"/>
      <c r="M143" s="176" t="s">
        <v>1</v>
      </c>
      <c r="N143" s="177" t="s">
        <v>41</v>
      </c>
      <c r="O143" s="76"/>
      <c r="P143" s="178">
        <f>O143*H143</f>
        <v>0</v>
      </c>
      <c r="Q143" s="178">
        <v>0</v>
      </c>
      <c r="R143" s="178">
        <f>Q143*H143</f>
        <v>0</v>
      </c>
      <c r="S143" s="178">
        <v>1.8999999999999999</v>
      </c>
      <c r="T143" s="179">
        <f>S143*H143</f>
        <v>6.2072999999999992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0" t="s">
        <v>136</v>
      </c>
      <c r="AT143" s="180" t="s">
        <v>132</v>
      </c>
      <c r="AU143" s="180" t="s">
        <v>86</v>
      </c>
      <c r="AY143" s="18" t="s">
        <v>130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8" t="s">
        <v>84</v>
      </c>
      <c r="BK143" s="181">
        <f>ROUND(I143*H143,2)</f>
        <v>0</v>
      </c>
      <c r="BL143" s="18" t="s">
        <v>136</v>
      </c>
      <c r="BM143" s="180" t="s">
        <v>150</v>
      </c>
    </row>
    <row r="144" s="13" customFormat="1">
      <c r="A144" s="13"/>
      <c r="B144" s="182"/>
      <c r="C144" s="13"/>
      <c r="D144" s="183" t="s">
        <v>138</v>
      </c>
      <c r="E144" s="184" t="s">
        <v>1</v>
      </c>
      <c r="F144" s="185" t="s">
        <v>151</v>
      </c>
      <c r="G144" s="13"/>
      <c r="H144" s="186">
        <v>3.2669999999999999</v>
      </c>
      <c r="I144" s="187"/>
      <c r="J144" s="13"/>
      <c r="K144" s="13"/>
      <c r="L144" s="182"/>
      <c r="M144" s="188"/>
      <c r="N144" s="189"/>
      <c r="O144" s="189"/>
      <c r="P144" s="189"/>
      <c r="Q144" s="189"/>
      <c r="R144" s="189"/>
      <c r="S144" s="189"/>
      <c r="T144" s="19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4" t="s">
        <v>138</v>
      </c>
      <c r="AU144" s="184" t="s">
        <v>86</v>
      </c>
      <c r="AV144" s="13" t="s">
        <v>86</v>
      </c>
      <c r="AW144" s="13" t="s">
        <v>32</v>
      </c>
      <c r="AX144" s="13" t="s">
        <v>84</v>
      </c>
      <c r="AY144" s="184" t="s">
        <v>130</v>
      </c>
    </row>
    <row r="145" s="2" customFormat="1" ht="33" customHeight="1">
      <c r="A145" s="37"/>
      <c r="B145" s="167"/>
      <c r="C145" s="168" t="s">
        <v>152</v>
      </c>
      <c r="D145" s="168" t="s">
        <v>132</v>
      </c>
      <c r="E145" s="169" t="s">
        <v>153</v>
      </c>
      <c r="F145" s="170" t="s">
        <v>154</v>
      </c>
      <c r="G145" s="171" t="s">
        <v>155</v>
      </c>
      <c r="H145" s="172">
        <v>44</v>
      </c>
      <c r="I145" s="173"/>
      <c r="J145" s="174">
        <f>ROUND(I145*H145,2)</f>
        <v>0</v>
      </c>
      <c r="K145" s="175"/>
      <c r="L145" s="38"/>
      <c r="M145" s="176" t="s">
        <v>1</v>
      </c>
      <c r="N145" s="177" t="s">
        <v>41</v>
      </c>
      <c r="O145" s="76"/>
      <c r="P145" s="178">
        <f>O145*H145</f>
        <v>0</v>
      </c>
      <c r="Q145" s="178">
        <v>0.00030074000000000002</v>
      </c>
      <c r="R145" s="178">
        <f>Q145*H145</f>
        <v>0.013232560000000001</v>
      </c>
      <c r="S145" s="178">
        <v>0</v>
      </c>
      <c r="T145" s="17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0" t="s">
        <v>136</v>
      </c>
      <c r="AT145" s="180" t="s">
        <v>132</v>
      </c>
      <c r="AU145" s="180" t="s">
        <v>86</v>
      </c>
      <c r="AY145" s="18" t="s">
        <v>130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8" t="s">
        <v>84</v>
      </c>
      <c r="BK145" s="181">
        <f>ROUND(I145*H145,2)</f>
        <v>0</v>
      </c>
      <c r="BL145" s="18" t="s">
        <v>136</v>
      </c>
      <c r="BM145" s="180" t="s">
        <v>156</v>
      </c>
    </row>
    <row r="146" s="13" customFormat="1">
      <c r="A146" s="13"/>
      <c r="B146" s="182"/>
      <c r="C146" s="13"/>
      <c r="D146" s="183" t="s">
        <v>138</v>
      </c>
      <c r="E146" s="184" t="s">
        <v>1</v>
      </c>
      <c r="F146" s="185" t="s">
        <v>157</v>
      </c>
      <c r="G146" s="13"/>
      <c r="H146" s="186">
        <v>44</v>
      </c>
      <c r="I146" s="187"/>
      <c r="J146" s="13"/>
      <c r="K146" s="13"/>
      <c r="L146" s="182"/>
      <c r="M146" s="188"/>
      <c r="N146" s="189"/>
      <c r="O146" s="189"/>
      <c r="P146" s="189"/>
      <c r="Q146" s="189"/>
      <c r="R146" s="189"/>
      <c r="S146" s="189"/>
      <c r="T146" s="19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4" t="s">
        <v>138</v>
      </c>
      <c r="AU146" s="184" t="s">
        <v>86</v>
      </c>
      <c r="AV146" s="13" t="s">
        <v>86</v>
      </c>
      <c r="AW146" s="13" t="s">
        <v>32</v>
      </c>
      <c r="AX146" s="13" t="s">
        <v>84</v>
      </c>
      <c r="AY146" s="184" t="s">
        <v>130</v>
      </c>
    </row>
    <row r="147" s="2" customFormat="1" ht="33" customHeight="1">
      <c r="A147" s="37"/>
      <c r="B147" s="167"/>
      <c r="C147" s="168" t="s">
        <v>158</v>
      </c>
      <c r="D147" s="168" t="s">
        <v>132</v>
      </c>
      <c r="E147" s="169" t="s">
        <v>159</v>
      </c>
      <c r="F147" s="170" t="s">
        <v>160</v>
      </c>
      <c r="G147" s="171" t="s">
        <v>155</v>
      </c>
      <c r="H147" s="172">
        <v>44</v>
      </c>
      <c r="I147" s="173"/>
      <c r="J147" s="174">
        <f>ROUND(I147*H147,2)</f>
        <v>0</v>
      </c>
      <c r="K147" s="175"/>
      <c r="L147" s="38"/>
      <c r="M147" s="176" t="s">
        <v>1</v>
      </c>
      <c r="N147" s="177" t="s">
        <v>41</v>
      </c>
      <c r="O147" s="76"/>
      <c r="P147" s="178">
        <f>O147*H147</f>
        <v>0</v>
      </c>
      <c r="Q147" s="178">
        <v>0</v>
      </c>
      <c r="R147" s="178">
        <f>Q147*H147</f>
        <v>0</v>
      </c>
      <c r="S147" s="178">
        <v>0</v>
      </c>
      <c r="T147" s="17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0" t="s">
        <v>136</v>
      </c>
      <c r="AT147" s="180" t="s">
        <v>132</v>
      </c>
      <c r="AU147" s="180" t="s">
        <v>86</v>
      </c>
      <c r="AY147" s="18" t="s">
        <v>130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8" t="s">
        <v>84</v>
      </c>
      <c r="BK147" s="181">
        <f>ROUND(I147*H147,2)</f>
        <v>0</v>
      </c>
      <c r="BL147" s="18" t="s">
        <v>136</v>
      </c>
      <c r="BM147" s="180" t="s">
        <v>161</v>
      </c>
    </row>
    <row r="148" s="2" customFormat="1" ht="24.15" customHeight="1">
      <c r="A148" s="37"/>
      <c r="B148" s="167"/>
      <c r="C148" s="168" t="s">
        <v>162</v>
      </c>
      <c r="D148" s="168" t="s">
        <v>132</v>
      </c>
      <c r="E148" s="169" t="s">
        <v>163</v>
      </c>
      <c r="F148" s="170" t="s">
        <v>164</v>
      </c>
      <c r="G148" s="171" t="s">
        <v>149</v>
      </c>
      <c r="H148" s="172">
        <v>84.941999999999993</v>
      </c>
      <c r="I148" s="173"/>
      <c r="J148" s="174">
        <f>ROUND(I148*H148,2)</f>
        <v>0</v>
      </c>
      <c r="K148" s="175"/>
      <c r="L148" s="38"/>
      <c r="M148" s="176" t="s">
        <v>1</v>
      </c>
      <c r="N148" s="177" t="s">
        <v>41</v>
      </c>
      <c r="O148" s="76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0" t="s">
        <v>136</v>
      </c>
      <c r="AT148" s="180" t="s">
        <v>132</v>
      </c>
      <c r="AU148" s="180" t="s">
        <v>86</v>
      </c>
      <c r="AY148" s="18" t="s">
        <v>130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8" t="s">
        <v>84</v>
      </c>
      <c r="BK148" s="181">
        <f>ROUND(I148*H148,2)</f>
        <v>0</v>
      </c>
      <c r="BL148" s="18" t="s">
        <v>136</v>
      </c>
      <c r="BM148" s="180" t="s">
        <v>165</v>
      </c>
    </row>
    <row r="149" s="13" customFormat="1">
      <c r="A149" s="13"/>
      <c r="B149" s="182"/>
      <c r="C149" s="13"/>
      <c r="D149" s="183" t="s">
        <v>138</v>
      </c>
      <c r="E149" s="184" t="s">
        <v>1</v>
      </c>
      <c r="F149" s="185" t="s">
        <v>166</v>
      </c>
      <c r="G149" s="13"/>
      <c r="H149" s="186">
        <v>42.107999999999997</v>
      </c>
      <c r="I149" s="187"/>
      <c r="J149" s="13"/>
      <c r="K149" s="13"/>
      <c r="L149" s="182"/>
      <c r="M149" s="188"/>
      <c r="N149" s="189"/>
      <c r="O149" s="189"/>
      <c r="P149" s="189"/>
      <c r="Q149" s="189"/>
      <c r="R149" s="189"/>
      <c r="S149" s="189"/>
      <c r="T149" s="19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4" t="s">
        <v>138</v>
      </c>
      <c r="AU149" s="184" t="s">
        <v>86</v>
      </c>
      <c r="AV149" s="13" t="s">
        <v>86</v>
      </c>
      <c r="AW149" s="13" t="s">
        <v>32</v>
      </c>
      <c r="AX149" s="13" t="s">
        <v>76</v>
      </c>
      <c r="AY149" s="184" t="s">
        <v>130</v>
      </c>
    </row>
    <row r="150" s="13" customFormat="1">
      <c r="A150" s="13"/>
      <c r="B150" s="182"/>
      <c r="C150" s="13"/>
      <c r="D150" s="183" t="s">
        <v>138</v>
      </c>
      <c r="E150" s="184" t="s">
        <v>1</v>
      </c>
      <c r="F150" s="185" t="s">
        <v>167</v>
      </c>
      <c r="G150" s="13"/>
      <c r="H150" s="186">
        <v>28.314</v>
      </c>
      <c r="I150" s="187"/>
      <c r="J150" s="13"/>
      <c r="K150" s="13"/>
      <c r="L150" s="182"/>
      <c r="M150" s="188"/>
      <c r="N150" s="189"/>
      <c r="O150" s="189"/>
      <c r="P150" s="189"/>
      <c r="Q150" s="189"/>
      <c r="R150" s="189"/>
      <c r="S150" s="189"/>
      <c r="T150" s="19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4" t="s">
        <v>138</v>
      </c>
      <c r="AU150" s="184" t="s">
        <v>86</v>
      </c>
      <c r="AV150" s="13" t="s">
        <v>86</v>
      </c>
      <c r="AW150" s="13" t="s">
        <v>32</v>
      </c>
      <c r="AX150" s="13" t="s">
        <v>76</v>
      </c>
      <c r="AY150" s="184" t="s">
        <v>130</v>
      </c>
    </row>
    <row r="151" s="13" customFormat="1">
      <c r="A151" s="13"/>
      <c r="B151" s="182"/>
      <c r="C151" s="13"/>
      <c r="D151" s="183" t="s">
        <v>138</v>
      </c>
      <c r="E151" s="184" t="s">
        <v>1</v>
      </c>
      <c r="F151" s="185" t="s">
        <v>168</v>
      </c>
      <c r="G151" s="13"/>
      <c r="H151" s="186">
        <v>14.52</v>
      </c>
      <c r="I151" s="187"/>
      <c r="J151" s="13"/>
      <c r="K151" s="13"/>
      <c r="L151" s="182"/>
      <c r="M151" s="188"/>
      <c r="N151" s="189"/>
      <c r="O151" s="189"/>
      <c r="P151" s="189"/>
      <c r="Q151" s="189"/>
      <c r="R151" s="189"/>
      <c r="S151" s="189"/>
      <c r="T151" s="19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4" t="s">
        <v>138</v>
      </c>
      <c r="AU151" s="184" t="s">
        <v>86</v>
      </c>
      <c r="AV151" s="13" t="s">
        <v>86</v>
      </c>
      <c r="AW151" s="13" t="s">
        <v>32</v>
      </c>
      <c r="AX151" s="13" t="s">
        <v>76</v>
      </c>
      <c r="AY151" s="184" t="s">
        <v>130</v>
      </c>
    </row>
    <row r="152" s="14" customFormat="1">
      <c r="A152" s="14"/>
      <c r="B152" s="191"/>
      <c r="C152" s="14"/>
      <c r="D152" s="183" t="s">
        <v>138</v>
      </c>
      <c r="E152" s="192" t="s">
        <v>1</v>
      </c>
      <c r="F152" s="193" t="s">
        <v>169</v>
      </c>
      <c r="G152" s="14"/>
      <c r="H152" s="194">
        <v>84.941999999999993</v>
      </c>
      <c r="I152" s="195"/>
      <c r="J152" s="14"/>
      <c r="K152" s="14"/>
      <c r="L152" s="191"/>
      <c r="M152" s="196"/>
      <c r="N152" s="197"/>
      <c r="O152" s="197"/>
      <c r="P152" s="197"/>
      <c r="Q152" s="197"/>
      <c r="R152" s="197"/>
      <c r="S152" s="197"/>
      <c r="T152" s="19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2" t="s">
        <v>138</v>
      </c>
      <c r="AU152" s="192" t="s">
        <v>86</v>
      </c>
      <c r="AV152" s="14" t="s">
        <v>136</v>
      </c>
      <c r="AW152" s="14" t="s">
        <v>32</v>
      </c>
      <c r="AX152" s="14" t="s">
        <v>84</v>
      </c>
      <c r="AY152" s="192" t="s">
        <v>130</v>
      </c>
    </row>
    <row r="153" s="2" customFormat="1" ht="24.15" customHeight="1">
      <c r="A153" s="37"/>
      <c r="B153" s="167"/>
      <c r="C153" s="168" t="s">
        <v>170</v>
      </c>
      <c r="D153" s="168" t="s">
        <v>132</v>
      </c>
      <c r="E153" s="169" t="s">
        <v>171</v>
      </c>
      <c r="F153" s="170" t="s">
        <v>172</v>
      </c>
      <c r="G153" s="171" t="s">
        <v>149</v>
      </c>
      <c r="H153" s="172">
        <v>84.941999999999993</v>
      </c>
      <c r="I153" s="173"/>
      <c r="J153" s="174">
        <f>ROUND(I153*H153,2)</f>
        <v>0</v>
      </c>
      <c r="K153" s="175"/>
      <c r="L153" s="38"/>
      <c r="M153" s="176" t="s">
        <v>1</v>
      </c>
      <c r="N153" s="177" t="s">
        <v>41</v>
      </c>
      <c r="O153" s="76"/>
      <c r="P153" s="178">
        <f>O153*H153</f>
        <v>0</v>
      </c>
      <c r="Q153" s="178">
        <v>0</v>
      </c>
      <c r="R153" s="178">
        <f>Q153*H153</f>
        <v>0</v>
      </c>
      <c r="S153" s="178">
        <v>0</v>
      </c>
      <c r="T153" s="17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0" t="s">
        <v>136</v>
      </c>
      <c r="AT153" s="180" t="s">
        <v>132</v>
      </c>
      <c r="AU153" s="180" t="s">
        <v>86</v>
      </c>
      <c r="AY153" s="18" t="s">
        <v>130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8" t="s">
        <v>84</v>
      </c>
      <c r="BK153" s="181">
        <f>ROUND(I153*H153,2)</f>
        <v>0</v>
      </c>
      <c r="BL153" s="18" t="s">
        <v>136</v>
      </c>
      <c r="BM153" s="180" t="s">
        <v>173</v>
      </c>
    </row>
    <row r="154" s="2" customFormat="1" ht="21.75" customHeight="1">
      <c r="A154" s="37"/>
      <c r="B154" s="167"/>
      <c r="C154" s="168" t="s">
        <v>174</v>
      </c>
      <c r="D154" s="168" t="s">
        <v>132</v>
      </c>
      <c r="E154" s="169" t="s">
        <v>175</v>
      </c>
      <c r="F154" s="170" t="s">
        <v>176</v>
      </c>
      <c r="G154" s="171" t="s">
        <v>135</v>
      </c>
      <c r="H154" s="172">
        <v>54.450000000000003</v>
      </c>
      <c r="I154" s="173"/>
      <c r="J154" s="174">
        <f>ROUND(I154*H154,2)</f>
        <v>0</v>
      </c>
      <c r="K154" s="175"/>
      <c r="L154" s="38"/>
      <c r="M154" s="176" t="s">
        <v>1</v>
      </c>
      <c r="N154" s="177" t="s">
        <v>41</v>
      </c>
      <c r="O154" s="76"/>
      <c r="P154" s="178">
        <f>O154*H154</f>
        <v>0</v>
      </c>
      <c r="Q154" s="178">
        <v>0.00084000000000000003</v>
      </c>
      <c r="R154" s="178">
        <f>Q154*H154</f>
        <v>0.045738000000000001</v>
      </c>
      <c r="S154" s="178">
        <v>0</v>
      </c>
      <c r="T154" s="17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0" t="s">
        <v>136</v>
      </c>
      <c r="AT154" s="180" t="s">
        <v>132</v>
      </c>
      <c r="AU154" s="180" t="s">
        <v>86</v>
      </c>
      <c r="AY154" s="18" t="s">
        <v>130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8" t="s">
        <v>84</v>
      </c>
      <c r="BK154" s="181">
        <f>ROUND(I154*H154,2)</f>
        <v>0</v>
      </c>
      <c r="BL154" s="18" t="s">
        <v>136</v>
      </c>
      <c r="BM154" s="180" t="s">
        <v>177</v>
      </c>
    </row>
    <row r="155" s="13" customFormat="1">
      <c r="A155" s="13"/>
      <c r="B155" s="182"/>
      <c r="C155" s="13"/>
      <c r="D155" s="183" t="s">
        <v>138</v>
      </c>
      <c r="E155" s="184" t="s">
        <v>1</v>
      </c>
      <c r="F155" s="185" t="s">
        <v>178</v>
      </c>
      <c r="G155" s="13"/>
      <c r="H155" s="186">
        <v>54.450000000000003</v>
      </c>
      <c r="I155" s="187"/>
      <c r="J155" s="13"/>
      <c r="K155" s="13"/>
      <c r="L155" s="182"/>
      <c r="M155" s="188"/>
      <c r="N155" s="189"/>
      <c r="O155" s="189"/>
      <c r="P155" s="189"/>
      <c r="Q155" s="189"/>
      <c r="R155" s="189"/>
      <c r="S155" s="189"/>
      <c r="T155" s="19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4" t="s">
        <v>138</v>
      </c>
      <c r="AU155" s="184" t="s">
        <v>86</v>
      </c>
      <c r="AV155" s="13" t="s">
        <v>86</v>
      </c>
      <c r="AW155" s="13" t="s">
        <v>32</v>
      </c>
      <c r="AX155" s="13" t="s">
        <v>84</v>
      </c>
      <c r="AY155" s="184" t="s">
        <v>130</v>
      </c>
    </row>
    <row r="156" s="2" customFormat="1" ht="24.15" customHeight="1">
      <c r="A156" s="37"/>
      <c r="B156" s="167"/>
      <c r="C156" s="168" t="s">
        <v>179</v>
      </c>
      <c r="D156" s="168" t="s">
        <v>132</v>
      </c>
      <c r="E156" s="169" t="s">
        <v>180</v>
      </c>
      <c r="F156" s="170" t="s">
        <v>181</v>
      </c>
      <c r="G156" s="171" t="s">
        <v>135</v>
      </c>
      <c r="H156" s="172">
        <v>54.450000000000003</v>
      </c>
      <c r="I156" s="173"/>
      <c r="J156" s="174">
        <f>ROUND(I156*H156,2)</f>
        <v>0</v>
      </c>
      <c r="K156" s="175"/>
      <c r="L156" s="38"/>
      <c r="M156" s="176" t="s">
        <v>1</v>
      </c>
      <c r="N156" s="177" t="s">
        <v>41</v>
      </c>
      <c r="O156" s="76"/>
      <c r="P156" s="178">
        <f>O156*H156</f>
        <v>0</v>
      </c>
      <c r="Q156" s="178">
        <v>0</v>
      </c>
      <c r="R156" s="178">
        <f>Q156*H156</f>
        <v>0</v>
      </c>
      <c r="S156" s="178">
        <v>0</v>
      </c>
      <c r="T156" s="17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0" t="s">
        <v>136</v>
      </c>
      <c r="AT156" s="180" t="s">
        <v>132</v>
      </c>
      <c r="AU156" s="180" t="s">
        <v>86</v>
      </c>
      <c r="AY156" s="18" t="s">
        <v>130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8" t="s">
        <v>84</v>
      </c>
      <c r="BK156" s="181">
        <f>ROUND(I156*H156,2)</f>
        <v>0</v>
      </c>
      <c r="BL156" s="18" t="s">
        <v>136</v>
      </c>
      <c r="BM156" s="180" t="s">
        <v>182</v>
      </c>
    </row>
    <row r="157" s="2" customFormat="1" ht="16.5" customHeight="1">
      <c r="A157" s="37"/>
      <c r="B157" s="167"/>
      <c r="C157" s="168" t="s">
        <v>183</v>
      </c>
      <c r="D157" s="168" t="s">
        <v>132</v>
      </c>
      <c r="E157" s="169" t="s">
        <v>184</v>
      </c>
      <c r="F157" s="170" t="s">
        <v>185</v>
      </c>
      <c r="G157" s="171" t="s">
        <v>186</v>
      </c>
      <c r="H157" s="172">
        <v>1</v>
      </c>
      <c r="I157" s="173"/>
      <c r="J157" s="174">
        <f>ROUND(I157*H157,2)</f>
        <v>0</v>
      </c>
      <c r="K157" s="175"/>
      <c r="L157" s="38"/>
      <c r="M157" s="176" t="s">
        <v>1</v>
      </c>
      <c r="N157" s="177" t="s">
        <v>41</v>
      </c>
      <c r="O157" s="76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0" t="s">
        <v>136</v>
      </c>
      <c r="AT157" s="180" t="s">
        <v>132</v>
      </c>
      <c r="AU157" s="180" t="s">
        <v>86</v>
      </c>
      <c r="AY157" s="18" t="s">
        <v>130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8" t="s">
        <v>84</v>
      </c>
      <c r="BK157" s="181">
        <f>ROUND(I157*H157,2)</f>
        <v>0</v>
      </c>
      <c r="BL157" s="18" t="s">
        <v>136</v>
      </c>
      <c r="BM157" s="180" t="s">
        <v>187</v>
      </c>
    </row>
    <row r="158" s="2" customFormat="1" ht="37.8" customHeight="1">
      <c r="A158" s="37"/>
      <c r="B158" s="167"/>
      <c r="C158" s="168" t="s">
        <v>188</v>
      </c>
      <c r="D158" s="168" t="s">
        <v>132</v>
      </c>
      <c r="E158" s="169" t="s">
        <v>189</v>
      </c>
      <c r="F158" s="170" t="s">
        <v>190</v>
      </c>
      <c r="G158" s="171" t="s">
        <v>149</v>
      </c>
      <c r="H158" s="172">
        <v>49.731000000000002</v>
      </c>
      <c r="I158" s="173"/>
      <c r="J158" s="174">
        <f>ROUND(I158*H158,2)</f>
        <v>0</v>
      </c>
      <c r="K158" s="175"/>
      <c r="L158" s="38"/>
      <c r="M158" s="176" t="s">
        <v>1</v>
      </c>
      <c r="N158" s="177" t="s">
        <v>41</v>
      </c>
      <c r="O158" s="76"/>
      <c r="P158" s="178">
        <f>O158*H158</f>
        <v>0</v>
      </c>
      <c r="Q158" s="178">
        <v>0</v>
      </c>
      <c r="R158" s="178">
        <f>Q158*H158</f>
        <v>0</v>
      </c>
      <c r="S158" s="178">
        <v>0</v>
      </c>
      <c r="T158" s="17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0" t="s">
        <v>136</v>
      </c>
      <c r="AT158" s="180" t="s">
        <v>132</v>
      </c>
      <c r="AU158" s="180" t="s">
        <v>86</v>
      </c>
      <c r="AY158" s="18" t="s">
        <v>130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8" t="s">
        <v>84</v>
      </c>
      <c r="BK158" s="181">
        <f>ROUND(I158*H158,2)</f>
        <v>0</v>
      </c>
      <c r="BL158" s="18" t="s">
        <v>136</v>
      </c>
      <c r="BM158" s="180" t="s">
        <v>191</v>
      </c>
    </row>
    <row r="159" s="13" customFormat="1">
      <c r="A159" s="13"/>
      <c r="B159" s="182"/>
      <c r="C159" s="13"/>
      <c r="D159" s="183" t="s">
        <v>138</v>
      </c>
      <c r="E159" s="184" t="s">
        <v>1</v>
      </c>
      <c r="F159" s="185" t="s">
        <v>192</v>
      </c>
      <c r="G159" s="13"/>
      <c r="H159" s="186">
        <v>49.731000000000002</v>
      </c>
      <c r="I159" s="187"/>
      <c r="J159" s="13"/>
      <c r="K159" s="13"/>
      <c r="L159" s="182"/>
      <c r="M159" s="188"/>
      <c r="N159" s="189"/>
      <c r="O159" s="189"/>
      <c r="P159" s="189"/>
      <c r="Q159" s="189"/>
      <c r="R159" s="189"/>
      <c r="S159" s="189"/>
      <c r="T159" s="19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4" t="s">
        <v>138</v>
      </c>
      <c r="AU159" s="184" t="s">
        <v>86</v>
      </c>
      <c r="AV159" s="13" t="s">
        <v>86</v>
      </c>
      <c r="AW159" s="13" t="s">
        <v>32</v>
      </c>
      <c r="AX159" s="13" t="s">
        <v>84</v>
      </c>
      <c r="AY159" s="184" t="s">
        <v>130</v>
      </c>
    </row>
    <row r="160" s="2" customFormat="1" ht="37.8" customHeight="1">
      <c r="A160" s="37"/>
      <c r="B160" s="167"/>
      <c r="C160" s="168" t="s">
        <v>193</v>
      </c>
      <c r="D160" s="168" t="s">
        <v>132</v>
      </c>
      <c r="E160" s="169" t="s">
        <v>194</v>
      </c>
      <c r="F160" s="170" t="s">
        <v>195</v>
      </c>
      <c r="G160" s="171" t="s">
        <v>149</v>
      </c>
      <c r="H160" s="172">
        <v>149.19300000000001</v>
      </c>
      <c r="I160" s="173"/>
      <c r="J160" s="174">
        <f>ROUND(I160*H160,2)</f>
        <v>0</v>
      </c>
      <c r="K160" s="175"/>
      <c r="L160" s="38"/>
      <c r="M160" s="176" t="s">
        <v>1</v>
      </c>
      <c r="N160" s="177" t="s">
        <v>41</v>
      </c>
      <c r="O160" s="76"/>
      <c r="P160" s="178">
        <f>O160*H160</f>
        <v>0</v>
      </c>
      <c r="Q160" s="178">
        <v>0</v>
      </c>
      <c r="R160" s="178">
        <f>Q160*H160</f>
        <v>0</v>
      </c>
      <c r="S160" s="178">
        <v>0</v>
      </c>
      <c r="T160" s="17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0" t="s">
        <v>136</v>
      </c>
      <c r="AT160" s="180" t="s">
        <v>132</v>
      </c>
      <c r="AU160" s="180" t="s">
        <v>86</v>
      </c>
      <c r="AY160" s="18" t="s">
        <v>130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8" t="s">
        <v>84</v>
      </c>
      <c r="BK160" s="181">
        <f>ROUND(I160*H160,2)</f>
        <v>0</v>
      </c>
      <c r="BL160" s="18" t="s">
        <v>136</v>
      </c>
      <c r="BM160" s="180" t="s">
        <v>196</v>
      </c>
    </row>
    <row r="161" s="13" customFormat="1">
      <c r="A161" s="13"/>
      <c r="B161" s="182"/>
      <c r="C161" s="13"/>
      <c r="D161" s="183" t="s">
        <v>138</v>
      </c>
      <c r="E161" s="13"/>
      <c r="F161" s="185" t="s">
        <v>197</v>
      </c>
      <c r="G161" s="13"/>
      <c r="H161" s="186">
        <v>149.19300000000001</v>
      </c>
      <c r="I161" s="187"/>
      <c r="J161" s="13"/>
      <c r="K161" s="13"/>
      <c r="L161" s="182"/>
      <c r="M161" s="188"/>
      <c r="N161" s="189"/>
      <c r="O161" s="189"/>
      <c r="P161" s="189"/>
      <c r="Q161" s="189"/>
      <c r="R161" s="189"/>
      <c r="S161" s="189"/>
      <c r="T161" s="19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4" t="s">
        <v>138</v>
      </c>
      <c r="AU161" s="184" t="s">
        <v>86</v>
      </c>
      <c r="AV161" s="13" t="s">
        <v>86</v>
      </c>
      <c r="AW161" s="13" t="s">
        <v>3</v>
      </c>
      <c r="AX161" s="13" t="s">
        <v>84</v>
      </c>
      <c r="AY161" s="184" t="s">
        <v>130</v>
      </c>
    </row>
    <row r="162" s="2" customFormat="1" ht="24.15" customHeight="1">
      <c r="A162" s="37"/>
      <c r="B162" s="167"/>
      <c r="C162" s="168" t="s">
        <v>198</v>
      </c>
      <c r="D162" s="168" t="s">
        <v>132</v>
      </c>
      <c r="E162" s="169" t="s">
        <v>199</v>
      </c>
      <c r="F162" s="170" t="s">
        <v>200</v>
      </c>
      <c r="G162" s="171" t="s">
        <v>149</v>
      </c>
      <c r="H162" s="172">
        <v>49.731000000000002</v>
      </c>
      <c r="I162" s="173"/>
      <c r="J162" s="174">
        <f>ROUND(I162*H162,2)</f>
        <v>0</v>
      </c>
      <c r="K162" s="175"/>
      <c r="L162" s="38"/>
      <c r="M162" s="176" t="s">
        <v>1</v>
      </c>
      <c r="N162" s="177" t="s">
        <v>41</v>
      </c>
      <c r="O162" s="76"/>
      <c r="P162" s="178">
        <f>O162*H162</f>
        <v>0</v>
      </c>
      <c r="Q162" s="178">
        <v>0</v>
      </c>
      <c r="R162" s="178">
        <f>Q162*H162</f>
        <v>0</v>
      </c>
      <c r="S162" s="178">
        <v>0</v>
      </c>
      <c r="T162" s="17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0" t="s">
        <v>136</v>
      </c>
      <c r="AT162" s="180" t="s">
        <v>132</v>
      </c>
      <c r="AU162" s="180" t="s">
        <v>86</v>
      </c>
      <c r="AY162" s="18" t="s">
        <v>130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8" t="s">
        <v>84</v>
      </c>
      <c r="BK162" s="181">
        <f>ROUND(I162*H162,2)</f>
        <v>0</v>
      </c>
      <c r="BL162" s="18" t="s">
        <v>136</v>
      </c>
      <c r="BM162" s="180" t="s">
        <v>201</v>
      </c>
    </row>
    <row r="163" s="2" customFormat="1" ht="24.15" customHeight="1">
      <c r="A163" s="37"/>
      <c r="B163" s="167"/>
      <c r="C163" s="168" t="s">
        <v>8</v>
      </c>
      <c r="D163" s="168" t="s">
        <v>132</v>
      </c>
      <c r="E163" s="169" t="s">
        <v>202</v>
      </c>
      <c r="F163" s="170" t="s">
        <v>203</v>
      </c>
      <c r="G163" s="171" t="s">
        <v>204</v>
      </c>
      <c r="H163" s="172">
        <v>94.489000000000004</v>
      </c>
      <c r="I163" s="173"/>
      <c r="J163" s="174">
        <f>ROUND(I163*H163,2)</f>
        <v>0</v>
      </c>
      <c r="K163" s="175"/>
      <c r="L163" s="38"/>
      <c r="M163" s="176" t="s">
        <v>1</v>
      </c>
      <c r="N163" s="177" t="s">
        <v>41</v>
      </c>
      <c r="O163" s="76"/>
      <c r="P163" s="178">
        <f>O163*H163</f>
        <v>0</v>
      </c>
      <c r="Q163" s="178">
        <v>0</v>
      </c>
      <c r="R163" s="178">
        <f>Q163*H163</f>
        <v>0</v>
      </c>
      <c r="S163" s="178">
        <v>0</v>
      </c>
      <c r="T163" s="17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0" t="s">
        <v>136</v>
      </c>
      <c r="AT163" s="180" t="s">
        <v>132</v>
      </c>
      <c r="AU163" s="180" t="s">
        <v>86</v>
      </c>
      <c r="AY163" s="18" t="s">
        <v>130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8" t="s">
        <v>84</v>
      </c>
      <c r="BK163" s="181">
        <f>ROUND(I163*H163,2)</f>
        <v>0</v>
      </c>
      <c r="BL163" s="18" t="s">
        <v>136</v>
      </c>
      <c r="BM163" s="180" t="s">
        <v>205</v>
      </c>
    </row>
    <row r="164" s="13" customFormat="1">
      <c r="A164" s="13"/>
      <c r="B164" s="182"/>
      <c r="C164" s="13"/>
      <c r="D164" s="183" t="s">
        <v>138</v>
      </c>
      <c r="E164" s="13"/>
      <c r="F164" s="185" t="s">
        <v>206</v>
      </c>
      <c r="G164" s="13"/>
      <c r="H164" s="186">
        <v>94.489000000000004</v>
      </c>
      <c r="I164" s="187"/>
      <c r="J164" s="13"/>
      <c r="K164" s="13"/>
      <c r="L164" s="182"/>
      <c r="M164" s="188"/>
      <c r="N164" s="189"/>
      <c r="O164" s="189"/>
      <c r="P164" s="189"/>
      <c r="Q164" s="189"/>
      <c r="R164" s="189"/>
      <c r="S164" s="189"/>
      <c r="T164" s="19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4" t="s">
        <v>138</v>
      </c>
      <c r="AU164" s="184" t="s">
        <v>86</v>
      </c>
      <c r="AV164" s="13" t="s">
        <v>86</v>
      </c>
      <c r="AW164" s="13" t="s">
        <v>3</v>
      </c>
      <c r="AX164" s="13" t="s">
        <v>84</v>
      </c>
      <c r="AY164" s="184" t="s">
        <v>130</v>
      </c>
    </row>
    <row r="165" s="2" customFormat="1" ht="16.5" customHeight="1">
      <c r="A165" s="37"/>
      <c r="B165" s="167"/>
      <c r="C165" s="168" t="s">
        <v>207</v>
      </c>
      <c r="D165" s="168" t="s">
        <v>132</v>
      </c>
      <c r="E165" s="169" t="s">
        <v>208</v>
      </c>
      <c r="F165" s="170" t="s">
        <v>209</v>
      </c>
      <c r="G165" s="171" t="s">
        <v>149</v>
      </c>
      <c r="H165" s="172">
        <v>49.731000000000002</v>
      </c>
      <c r="I165" s="173"/>
      <c r="J165" s="174">
        <f>ROUND(I165*H165,2)</f>
        <v>0</v>
      </c>
      <c r="K165" s="175"/>
      <c r="L165" s="38"/>
      <c r="M165" s="176" t="s">
        <v>1</v>
      </c>
      <c r="N165" s="177" t="s">
        <v>41</v>
      </c>
      <c r="O165" s="76"/>
      <c r="P165" s="178">
        <f>O165*H165</f>
        <v>0</v>
      </c>
      <c r="Q165" s="178">
        <v>0</v>
      </c>
      <c r="R165" s="178">
        <f>Q165*H165</f>
        <v>0</v>
      </c>
      <c r="S165" s="178">
        <v>0</v>
      </c>
      <c r="T165" s="17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0" t="s">
        <v>136</v>
      </c>
      <c r="AT165" s="180" t="s">
        <v>132</v>
      </c>
      <c r="AU165" s="180" t="s">
        <v>86</v>
      </c>
      <c r="AY165" s="18" t="s">
        <v>130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8" t="s">
        <v>84</v>
      </c>
      <c r="BK165" s="181">
        <f>ROUND(I165*H165,2)</f>
        <v>0</v>
      </c>
      <c r="BL165" s="18" t="s">
        <v>136</v>
      </c>
      <c r="BM165" s="180" t="s">
        <v>210</v>
      </c>
    </row>
    <row r="166" s="2" customFormat="1" ht="24.15" customHeight="1">
      <c r="A166" s="37"/>
      <c r="B166" s="167"/>
      <c r="C166" s="168" t="s">
        <v>211</v>
      </c>
      <c r="D166" s="168" t="s">
        <v>132</v>
      </c>
      <c r="E166" s="169" t="s">
        <v>212</v>
      </c>
      <c r="F166" s="170" t="s">
        <v>213</v>
      </c>
      <c r="G166" s="171" t="s">
        <v>149</v>
      </c>
      <c r="H166" s="172">
        <v>35.210999999999999</v>
      </c>
      <c r="I166" s="173"/>
      <c r="J166" s="174">
        <f>ROUND(I166*H166,2)</f>
        <v>0</v>
      </c>
      <c r="K166" s="175"/>
      <c r="L166" s="38"/>
      <c r="M166" s="176" t="s">
        <v>1</v>
      </c>
      <c r="N166" s="177" t="s">
        <v>41</v>
      </c>
      <c r="O166" s="76"/>
      <c r="P166" s="178">
        <f>O166*H166</f>
        <v>0</v>
      </c>
      <c r="Q166" s="178">
        <v>0</v>
      </c>
      <c r="R166" s="178">
        <f>Q166*H166</f>
        <v>0</v>
      </c>
      <c r="S166" s="178">
        <v>0</v>
      </c>
      <c r="T166" s="17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0" t="s">
        <v>136</v>
      </c>
      <c r="AT166" s="180" t="s">
        <v>132</v>
      </c>
      <c r="AU166" s="180" t="s">
        <v>86</v>
      </c>
      <c r="AY166" s="18" t="s">
        <v>130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8" t="s">
        <v>84</v>
      </c>
      <c r="BK166" s="181">
        <f>ROUND(I166*H166,2)</f>
        <v>0</v>
      </c>
      <c r="BL166" s="18" t="s">
        <v>136</v>
      </c>
      <c r="BM166" s="180" t="s">
        <v>214</v>
      </c>
    </row>
    <row r="167" s="15" customFormat="1">
      <c r="A167" s="15"/>
      <c r="B167" s="199"/>
      <c r="C167" s="15"/>
      <c r="D167" s="183" t="s">
        <v>138</v>
      </c>
      <c r="E167" s="200" t="s">
        <v>1</v>
      </c>
      <c r="F167" s="201" t="s">
        <v>215</v>
      </c>
      <c r="G167" s="15"/>
      <c r="H167" s="200" t="s">
        <v>1</v>
      </c>
      <c r="I167" s="202"/>
      <c r="J167" s="15"/>
      <c r="K167" s="15"/>
      <c r="L167" s="199"/>
      <c r="M167" s="203"/>
      <c r="N167" s="204"/>
      <c r="O167" s="204"/>
      <c r="P167" s="204"/>
      <c r="Q167" s="204"/>
      <c r="R167" s="204"/>
      <c r="S167" s="204"/>
      <c r="T167" s="20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00" t="s">
        <v>138</v>
      </c>
      <c r="AU167" s="200" t="s">
        <v>86</v>
      </c>
      <c r="AV167" s="15" t="s">
        <v>84</v>
      </c>
      <c r="AW167" s="15" t="s">
        <v>32</v>
      </c>
      <c r="AX167" s="15" t="s">
        <v>76</v>
      </c>
      <c r="AY167" s="200" t="s">
        <v>130</v>
      </c>
    </row>
    <row r="168" s="13" customFormat="1">
      <c r="A168" s="13"/>
      <c r="B168" s="182"/>
      <c r="C168" s="13"/>
      <c r="D168" s="183" t="s">
        <v>138</v>
      </c>
      <c r="E168" s="184" t="s">
        <v>1</v>
      </c>
      <c r="F168" s="185" t="s">
        <v>216</v>
      </c>
      <c r="G168" s="13"/>
      <c r="H168" s="186">
        <v>35.210999999999999</v>
      </c>
      <c r="I168" s="187"/>
      <c r="J168" s="13"/>
      <c r="K168" s="13"/>
      <c r="L168" s="182"/>
      <c r="M168" s="188"/>
      <c r="N168" s="189"/>
      <c r="O168" s="189"/>
      <c r="P168" s="189"/>
      <c r="Q168" s="189"/>
      <c r="R168" s="189"/>
      <c r="S168" s="189"/>
      <c r="T168" s="19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4" t="s">
        <v>138</v>
      </c>
      <c r="AU168" s="184" t="s">
        <v>86</v>
      </c>
      <c r="AV168" s="13" t="s">
        <v>86</v>
      </c>
      <c r="AW168" s="13" t="s">
        <v>32</v>
      </c>
      <c r="AX168" s="13" t="s">
        <v>84</v>
      </c>
      <c r="AY168" s="184" t="s">
        <v>130</v>
      </c>
    </row>
    <row r="169" s="2" customFormat="1" ht="24.15" customHeight="1">
      <c r="A169" s="37"/>
      <c r="B169" s="167"/>
      <c r="C169" s="168" t="s">
        <v>217</v>
      </c>
      <c r="D169" s="168" t="s">
        <v>132</v>
      </c>
      <c r="E169" s="169" t="s">
        <v>218</v>
      </c>
      <c r="F169" s="170" t="s">
        <v>219</v>
      </c>
      <c r="G169" s="171" t="s">
        <v>135</v>
      </c>
      <c r="H169" s="172">
        <v>45.375</v>
      </c>
      <c r="I169" s="173"/>
      <c r="J169" s="174">
        <f>ROUND(I169*H169,2)</f>
        <v>0</v>
      </c>
      <c r="K169" s="175"/>
      <c r="L169" s="38"/>
      <c r="M169" s="176" t="s">
        <v>1</v>
      </c>
      <c r="N169" s="177" t="s">
        <v>41</v>
      </c>
      <c r="O169" s="76"/>
      <c r="P169" s="178">
        <f>O169*H169</f>
        <v>0</v>
      </c>
      <c r="Q169" s="178">
        <v>0</v>
      </c>
      <c r="R169" s="178">
        <f>Q169*H169</f>
        <v>0</v>
      </c>
      <c r="S169" s="178">
        <v>0</v>
      </c>
      <c r="T169" s="17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0" t="s">
        <v>136</v>
      </c>
      <c r="AT169" s="180" t="s">
        <v>132</v>
      </c>
      <c r="AU169" s="180" t="s">
        <v>86</v>
      </c>
      <c r="AY169" s="18" t="s">
        <v>130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8" t="s">
        <v>84</v>
      </c>
      <c r="BK169" s="181">
        <f>ROUND(I169*H169,2)</f>
        <v>0</v>
      </c>
      <c r="BL169" s="18" t="s">
        <v>136</v>
      </c>
      <c r="BM169" s="180" t="s">
        <v>220</v>
      </c>
    </row>
    <row r="170" s="13" customFormat="1">
      <c r="A170" s="13"/>
      <c r="B170" s="182"/>
      <c r="C170" s="13"/>
      <c r="D170" s="183" t="s">
        <v>138</v>
      </c>
      <c r="E170" s="184" t="s">
        <v>1</v>
      </c>
      <c r="F170" s="185" t="s">
        <v>221</v>
      </c>
      <c r="G170" s="13"/>
      <c r="H170" s="186">
        <v>45.375</v>
      </c>
      <c r="I170" s="187"/>
      <c r="J170" s="13"/>
      <c r="K170" s="13"/>
      <c r="L170" s="182"/>
      <c r="M170" s="188"/>
      <c r="N170" s="189"/>
      <c r="O170" s="189"/>
      <c r="P170" s="189"/>
      <c r="Q170" s="189"/>
      <c r="R170" s="189"/>
      <c r="S170" s="189"/>
      <c r="T170" s="19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4" t="s">
        <v>138</v>
      </c>
      <c r="AU170" s="184" t="s">
        <v>86</v>
      </c>
      <c r="AV170" s="13" t="s">
        <v>86</v>
      </c>
      <c r="AW170" s="13" t="s">
        <v>32</v>
      </c>
      <c r="AX170" s="13" t="s">
        <v>84</v>
      </c>
      <c r="AY170" s="184" t="s">
        <v>130</v>
      </c>
    </row>
    <row r="171" s="12" customFormat="1" ht="22.8" customHeight="1">
      <c r="A171" s="12"/>
      <c r="B171" s="154"/>
      <c r="C171" s="12"/>
      <c r="D171" s="155" t="s">
        <v>75</v>
      </c>
      <c r="E171" s="165" t="s">
        <v>86</v>
      </c>
      <c r="F171" s="165" t="s">
        <v>222</v>
      </c>
      <c r="G171" s="12"/>
      <c r="H171" s="12"/>
      <c r="I171" s="157"/>
      <c r="J171" s="166">
        <f>BK171</f>
        <v>0</v>
      </c>
      <c r="K171" s="12"/>
      <c r="L171" s="154"/>
      <c r="M171" s="159"/>
      <c r="N171" s="160"/>
      <c r="O171" s="160"/>
      <c r="P171" s="161">
        <f>SUM(P172:P189)</f>
        <v>0</v>
      </c>
      <c r="Q171" s="160"/>
      <c r="R171" s="161">
        <f>SUM(R172:R189)</f>
        <v>78.570628603559982</v>
      </c>
      <c r="S171" s="160"/>
      <c r="T171" s="162">
        <f>SUM(T172:T189)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5" t="s">
        <v>84</v>
      </c>
      <c r="AT171" s="163" t="s">
        <v>75</v>
      </c>
      <c r="AU171" s="163" t="s">
        <v>84</v>
      </c>
      <c r="AY171" s="155" t="s">
        <v>130</v>
      </c>
      <c r="BK171" s="164">
        <f>SUM(BK172:BK189)</f>
        <v>0</v>
      </c>
    </row>
    <row r="172" s="2" customFormat="1" ht="33" customHeight="1">
      <c r="A172" s="37"/>
      <c r="B172" s="167"/>
      <c r="C172" s="168" t="s">
        <v>223</v>
      </c>
      <c r="D172" s="168" t="s">
        <v>132</v>
      </c>
      <c r="E172" s="169" t="s">
        <v>224</v>
      </c>
      <c r="F172" s="170" t="s">
        <v>225</v>
      </c>
      <c r="G172" s="171" t="s">
        <v>135</v>
      </c>
      <c r="H172" s="172">
        <v>72.599999999999994</v>
      </c>
      <c r="I172" s="173"/>
      <c r="J172" s="174">
        <f>ROUND(I172*H172,2)</f>
        <v>0</v>
      </c>
      <c r="K172" s="175"/>
      <c r="L172" s="38"/>
      <c r="M172" s="176" t="s">
        <v>1</v>
      </c>
      <c r="N172" s="177" t="s">
        <v>41</v>
      </c>
      <c r="O172" s="76"/>
      <c r="P172" s="178">
        <f>O172*H172</f>
        <v>0</v>
      </c>
      <c r="Q172" s="178">
        <v>0.00030945000000000001</v>
      </c>
      <c r="R172" s="178">
        <f>Q172*H172</f>
        <v>0.022466069999999998</v>
      </c>
      <c r="S172" s="178">
        <v>0</v>
      </c>
      <c r="T172" s="17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0" t="s">
        <v>136</v>
      </c>
      <c r="AT172" s="180" t="s">
        <v>132</v>
      </c>
      <c r="AU172" s="180" t="s">
        <v>86</v>
      </c>
      <c r="AY172" s="18" t="s">
        <v>130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8" t="s">
        <v>84</v>
      </c>
      <c r="BK172" s="181">
        <f>ROUND(I172*H172,2)</f>
        <v>0</v>
      </c>
      <c r="BL172" s="18" t="s">
        <v>136</v>
      </c>
      <c r="BM172" s="180" t="s">
        <v>226</v>
      </c>
    </row>
    <row r="173" s="13" customFormat="1">
      <c r="A173" s="13"/>
      <c r="B173" s="182"/>
      <c r="C173" s="13"/>
      <c r="D173" s="183" t="s">
        <v>138</v>
      </c>
      <c r="E173" s="184" t="s">
        <v>1</v>
      </c>
      <c r="F173" s="185" t="s">
        <v>227</v>
      </c>
      <c r="G173" s="13"/>
      <c r="H173" s="186">
        <v>72.599999999999994</v>
      </c>
      <c r="I173" s="187"/>
      <c r="J173" s="13"/>
      <c r="K173" s="13"/>
      <c r="L173" s="182"/>
      <c r="M173" s="188"/>
      <c r="N173" s="189"/>
      <c r="O173" s="189"/>
      <c r="P173" s="189"/>
      <c r="Q173" s="189"/>
      <c r="R173" s="189"/>
      <c r="S173" s="189"/>
      <c r="T173" s="19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4" t="s">
        <v>138</v>
      </c>
      <c r="AU173" s="184" t="s">
        <v>86</v>
      </c>
      <c r="AV173" s="13" t="s">
        <v>86</v>
      </c>
      <c r="AW173" s="13" t="s">
        <v>32</v>
      </c>
      <c r="AX173" s="13" t="s">
        <v>84</v>
      </c>
      <c r="AY173" s="184" t="s">
        <v>130</v>
      </c>
    </row>
    <row r="174" s="2" customFormat="1" ht="24.15" customHeight="1">
      <c r="A174" s="37"/>
      <c r="B174" s="167"/>
      <c r="C174" s="206" t="s">
        <v>228</v>
      </c>
      <c r="D174" s="206" t="s">
        <v>229</v>
      </c>
      <c r="E174" s="207" t="s">
        <v>230</v>
      </c>
      <c r="F174" s="208" t="s">
        <v>231</v>
      </c>
      <c r="G174" s="209" t="s">
        <v>135</v>
      </c>
      <c r="H174" s="210">
        <v>85.995000000000005</v>
      </c>
      <c r="I174" s="211"/>
      <c r="J174" s="212">
        <f>ROUND(I174*H174,2)</f>
        <v>0</v>
      </c>
      <c r="K174" s="213"/>
      <c r="L174" s="214"/>
      <c r="M174" s="215" t="s">
        <v>1</v>
      </c>
      <c r="N174" s="216" t="s">
        <v>41</v>
      </c>
      <c r="O174" s="76"/>
      <c r="P174" s="178">
        <f>O174*H174</f>
        <v>0</v>
      </c>
      <c r="Q174" s="178">
        <v>0.00029999999999999997</v>
      </c>
      <c r="R174" s="178">
        <f>Q174*H174</f>
        <v>0.025798499999999999</v>
      </c>
      <c r="S174" s="178">
        <v>0</v>
      </c>
      <c r="T174" s="17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0" t="s">
        <v>170</v>
      </c>
      <c r="AT174" s="180" t="s">
        <v>229</v>
      </c>
      <c r="AU174" s="180" t="s">
        <v>86</v>
      </c>
      <c r="AY174" s="18" t="s">
        <v>130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8" t="s">
        <v>84</v>
      </c>
      <c r="BK174" s="181">
        <f>ROUND(I174*H174,2)</f>
        <v>0</v>
      </c>
      <c r="BL174" s="18" t="s">
        <v>136</v>
      </c>
      <c r="BM174" s="180" t="s">
        <v>232</v>
      </c>
    </row>
    <row r="175" s="13" customFormat="1">
      <c r="A175" s="13"/>
      <c r="B175" s="182"/>
      <c r="C175" s="13"/>
      <c r="D175" s="183" t="s">
        <v>138</v>
      </c>
      <c r="E175" s="13"/>
      <c r="F175" s="185" t="s">
        <v>233</v>
      </c>
      <c r="G175" s="13"/>
      <c r="H175" s="186">
        <v>85.995000000000005</v>
      </c>
      <c r="I175" s="187"/>
      <c r="J175" s="13"/>
      <c r="K175" s="13"/>
      <c r="L175" s="182"/>
      <c r="M175" s="188"/>
      <c r="N175" s="189"/>
      <c r="O175" s="189"/>
      <c r="P175" s="189"/>
      <c r="Q175" s="189"/>
      <c r="R175" s="189"/>
      <c r="S175" s="189"/>
      <c r="T175" s="19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4" t="s">
        <v>138</v>
      </c>
      <c r="AU175" s="184" t="s">
        <v>86</v>
      </c>
      <c r="AV175" s="13" t="s">
        <v>86</v>
      </c>
      <c r="AW175" s="13" t="s">
        <v>3</v>
      </c>
      <c r="AX175" s="13" t="s">
        <v>84</v>
      </c>
      <c r="AY175" s="184" t="s">
        <v>130</v>
      </c>
    </row>
    <row r="176" s="2" customFormat="1" ht="16.5" customHeight="1">
      <c r="A176" s="37"/>
      <c r="B176" s="167"/>
      <c r="C176" s="168" t="s">
        <v>7</v>
      </c>
      <c r="D176" s="168" t="s">
        <v>132</v>
      </c>
      <c r="E176" s="169" t="s">
        <v>234</v>
      </c>
      <c r="F176" s="170" t="s">
        <v>235</v>
      </c>
      <c r="G176" s="171" t="s">
        <v>149</v>
      </c>
      <c r="H176" s="172">
        <v>0.42299999999999999</v>
      </c>
      <c r="I176" s="173"/>
      <c r="J176" s="174">
        <f>ROUND(I176*H176,2)</f>
        <v>0</v>
      </c>
      <c r="K176" s="175"/>
      <c r="L176" s="38"/>
      <c r="M176" s="176" t="s">
        <v>1</v>
      </c>
      <c r="N176" s="177" t="s">
        <v>41</v>
      </c>
      <c r="O176" s="76"/>
      <c r="P176" s="178">
        <f>O176*H176</f>
        <v>0</v>
      </c>
      <c r="Q176" s="178">
        <v>2.3010199999999998</v>
      </c>
      <c r="R176" s="178">
        <f>Q176*H176</f>
        <v>0.97333145999999993</v>
      </c>
      <c r="S176" s="178">
        <v>0</v>
      </c>
      <c r="T176" s="17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0" t="s">
        <v>136</v>
      </c>
      <c r="AT176" s="180" t="s">
        <v>132</v>
      </c>
      <c r="AU176" s="180" t="s">
        <v>86</v>
      </c>
      <c r="AY176" s="18" t="s">
        <v>130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18" t="s">
        <v>84</v>
      </c>
      <c r="BK176" s="181">
        <f>ROUND(I176*H176,2)</f>
        <v>0</v>
      </c>
      <c r="BL176" s="18" t="s">
        <v>136</v>
      </c>
      <c r="BM176" s="180" t="s">
        <v>236</v>
      </c>
    </row>
    <row r="177" s="13" customFormat="1">
      <c r="A177" s="13"/>
      <c r="B177" s="182"/>
      <c r="C177" s="13"/>
      <c r="D177" s="183" t="s">
        <v>138</v>
      </c>
      <c r="E177" s="184" t="s">
        <v>1</v>
      </c>
      <c r="F177" s="185" t="s">
        <v>237</v>
      </c>
      <c r="G177" s="13"/>
      <c r="H177" s="186">
        <v>0.42299999999999999</v>
      </c>
      <c r="I177" s="187"/>
      <c r="J177" s="13"/>
      <c r="K177" s="13"/>
      <c r="L177" s="182"/>
      <c r="M177" s="188"/>
      <c r="N177" s="189"/>
      <c r="O177" s="189"/>
      <c r="P177" s="189"/>
      <c r="Q177" s="189"/>
      <c r="R177" s="189"/>
      <c r="S177" s="189"/>
      <c r="T177" s="19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4" t="s">
        <v>138</v>
      </c>
      <c r="AU177" s="184" t="s">
        <v>86</v>
      </c>
      <c r="AV177" s="13" t="s">
        <v>86</v>
      </c>
      <c r="AW177" s="13" t="s">
        <v>32</v>
      </c>
      <c r="AX177" s="13" t="s">
        <v>84</v>
      </c>
      <c r="AY177" s="184" t="s">
        <v>130</v>
      </c>
    </row>
    <row r="178" s="2" customFormat="1" ht="16.5" customHeight="1">
      <c r="A178" s="37"/>
      <c r="B178" s="167"/>
      <c r="C178" s="168" t="s">
        <v>238</v>
      </c>
      <c r="D178" s="168" t="s">
        <v>132</v>
      </c>
      <c r="E178" s="169" t="s">
        <v>239</v>
      </c>
      <c r="F178" s="170" t="s">
        <v>240</v>
      </c>
      <c r="G178" s="171" t="s">
        <v>149</v>
      </c>
      <c r="H178" s="172">
        <v>9.0749999999999993</v>
      </c>
      <c r="I178" s="173"/>
      <c r="J178" s="174">
        <f>ROUND(I178*H178,2)</f>
        <v>0</v>
      </c>
      <c r="K178" s="175"/>
      <c r="L178" s="38"/>
      <c r="M178" s="176" t="s">
        <v>1</v>
      </c>
      <c r="N178" s="177" t="s">
        <v>41</v>
      </c>
      <c r="O178" s="76"/>
      <c r="P178" s="178">
        <f>O178*H178</f>
        <v>0</v>
      </c>
      <c r="Q178" s="178">
        <v>1.6299999999999999</v>
      </c>
      <c r="R178" s="178">
        <f>Q178*H178</f>
        <v>14.792249999999998</v>
      </c>
      <c r="S178" s="178">
        <v>0</v>
      </c>
      <c r="T178" s="17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0" t="s">
        <v>136</v>
      </c>
      <c r="AT178" s="180" t="s">
        <v>132</v>
      </c>
      <c r="AU178" s="180" t="s">
        <v>86</v>
      </c>
      <c r="AY178" s="18" t="s">
        <v>130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8" t="s">
        <v>84</v>
      </c>
      <c r="BK178" s="181">
        <f>ROUND(I178*H178,2)</f>
        <v>0</v>
      </c>
      <c r="BL178" s="18" t="s">
        <v>136</v>
      </c>
      <c r="BM178" s="180" t="s">
        <v>241</v>
      </c>
    </row>
    <row r="179" s="13" customFormat="1">
      <c r="A179" s="13"/>
      <c r="B179" s="182"/>
      <c r="C179" s="13"/>
      <c r="D179" s="183" t="s">
        <v>138</v>
      </c>
      <c r="E179" s="184" t="s">
        <v>1</v>
      </c>
      <c r="F179" s="185" t="s">
        <v>242</v>
      </c>
      <c r="G179" s="13"/>
      <c r="H179" s="186">
        <v>9.0749999999999993</v>
      </c>
      <c r="I179" s="187"/>
      <c r="J179" s="13"/>
      <c r="K179" s="13"/>
      <c r="L179" s="182"/>
      <c r="M179" s="188"/>
      <c r="N179" s="189"/>
      <c r="O179" s="189"/>
      <c r="P179" s="189"/>
      <c r="Q179" s="189"/>
      <c r="R179" s="189"/>
      <c r="S179" s="189"/>
      <c r="T179" s="19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4" t="s">
        <v>138</v>
      </c>
      <c r="AU179" s="184" t="s">
        <v>86</v>
      </c>
      <c r="AV179" s="13" t="s">
        <v>86</v>
      </c>
      <c r="AW179" s="13" t="s">
        <v>32</v>
      </c>
      <c r="AX179" s="13" t="s">
        <v>84</v>
      </c>
      <c r="AY179" s="184" t="s">
        <v>130</v>
      </c>
    </row>
    <row r="180" s="2" customFormat="1" ht="24.15" customHeight="1">
      <c r="A180" s="37"/>
      <c r="B180" s="167"/>
      <c r="C180" s="168" t="s">
        <v>243</v>
      </c>
      <c r="D180" s="168" t="s">
        <v>132</v>
      </c>
      <c r="E180" s="169" t="s">
        <v>244</v>
      </c>
      <c r="F180" s="170" t="s">
        <v>245</v>
      </c>
      <c r="G180" s="171" t="s">
        <v>155</v>
      </c>
      <c r="H180" s="172">
        <v>36.299999999999997</v>
      </c>
      <c r="I180" s="173"/>
      <c r="J180" s="174">
        <f>ROUND(I180*H180,2)</f>
        <v>0</v>
      </c>
      <c r="K180" s="175"/>
      <c r="L180" s="38"/>
      <c r="M180" s="176" t="s">
        <v>1</v>
      </c>
      <c r="N180" s="177" t="s">
        <v>41</v>
      </c>
      <c r="O180" s="76"/>
      <c r="P180" s="178">
        <f>O180*H180</f>
        <v>0</v>
      </c>
      <c r="Q180" s="178">
        <v>0.00032640000000000002</v>
      </c>
      <c r="R180" s="178">
        <f>Q180*H180</f>
        <v>0.011848319999999999</v>
      </c>
      <c r="S180" s="178">
        <v>0</v>
      </c>
      <c r="T180" s="17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0" t="s">
        <v>136</v>
      </c>
      <c r="AT180" s="180" t="s">
        <v>132</v>
      </c>
      <c r="AU180" s="180" t="s">
        <v>86</v>
      </c>
      <c r="AY180" s="18" t="s">
        <v>130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8" t="s">
        <v>84</v>
      </c>
      <c r="BK180" s="181">
        <f>ROUND(I180*H180,2)</f>
        <v>0</v>
      </c>
      <c r="BL180" s="18" t="s">
        <v>136</v>
      </c>
      <c r="BM180" s="180" t="s">
        <v>246</v>
      </c>
    </row>
    <row r="181" s="2" customFormat="1" ht="24.15" customHeight="1">
      <c r="A181" s="37"/>
      <c r="B181" s="167"/>
      <c r="C181" s="168" t="s">
        <v>247</v>
      </c>
      <c r="D181" s="168" t="s">
        <v>132</v>
      </c>
      <c r="E181" s="169" t="s">
        <v>248</v>
      </c>
      <c r="F181" s="170" t="s">
        <v>249</v>
      </c>
      <c r="G181" s="171" t="s">
        <v>149</v>
      </c>
      <c r="H181" s="172">
        <v>23.594999999999999</v>
      </c>
      <c r="I181" s="173"/>
      <c r="J181" s="174">
        <f>ROUND(I181*H181,2)</f>
        <v>0</v>
      </c>
      <c r="K181" s="175"/>
      <c r="L181" s="38"/>
      <c r="M181" s="176" t="s">
        <v>1</v>
      </c>
      <c r="N181" s="177" t="s">
        <v>41</v>
      </c>
      <c r="O181" s="76"/>
      <c r="P181" s="178">
        <f>O181*H181</f>
        <v>0</v>
      </c>
      <c r="Q181" s="178">
        <v>2.1600000000000001</v>
      </c>
      <c r="R181" s="178">
        <f>Q181*H181</f>
        <v>50.965200000000003</v>
      </c>
      <c r="S181" s="178">
        <v>0</v>
      </c>
      <c r="T181" s="17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0" t="s">
        <v>136</v>
      </c>
      <c r="AT181" s="180" t="s">
        <v>132</v>
      </c>
      <c r="AU181" s="180" t="s">
        <v>86</v>
      </c>
      <c r="AY181" s="18" t="s">
        <v>130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8" t="s">
        <v>84</v>
      </c>
      <c r="BK181" s="181">
        <f>ROUND(I181*H181,2)</f>
        <v>0</v>
      </c>
      <c r="BL181" s="18" t="s">
        <v>136</v>
      </c>
      <c r="BM181" s="180" t="s">
        <v>250</v>
      </c>
    </row>
    <row r="182" s="13" customFormat="1">
      <c r="A182" s="13"/>
      <c r="B182" s="182"/>
      <c r="C182" s="13"/>
      <c r="D182" s="183" t="s">
        <v>138</v>
      </c>
      <c r="E182" s="184" t="s">
        <v>1</v>
      </c>
      <c r="F182" s="185" t="s">
        <v>251</v>
      </c>
      <c r="G182" s="13"/>
      <c r="H182" s="186">
        <v>9.0749999999999993</v>
      </c>
      <c r="I182" s="187"/>
      <c r="J182" s="13"/>
      <c r="K182" s="13"/>
      <c r="L182" s="182"/>
      <c r="M182" s="188"/>
      <c r="N182" s="189"/>
      <c r="O182" s="189"/>
      <c r="P182" s="189"/>
      <c r="Q182" s="189"/>
      <c r="R182" s="189"/>
      <c r="S182" s="189"/>
      <c r="T182" s="19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4" t="s">
        <v>138</v>
      </c>
      <c r="AU182" s="184" t="s">
        <v>86</v>
      </c>
      <c r="AV182" s="13" t="s">
        <v>86</v>
      </c>
      <c r="AW182" s="13" t="s">
        <v>32</v>
      </c>
      <c r="AX182" s="13" t="s">
        <v>76</v>
      </c>
      <c r="AY182" s="184" t="s">
        <v>130</v>
      </c>
    </row>
    <row r="183" s="13" customFormat="1">
      <c r="A183" s="13"/>
      <c r="B183" s="182"/>
      <c r="C183" s="13"/>
      <c r="D183" s="183" t="s">
        <v>138</v>
      </c>
      <c r="E183" s="184" t="s">
        <v>1</v>
      </c>
      <c r="F183" s="185" t="s">
        <v>252</v>
      </c>
      <c r="G183" s="13"/>
      <c r="H183" s="186">
        <v>14.52</v>
      </c>
      <c r="I183" s="187"/>
      <c r="J183" s="13"/>
      <c r="K183" s="13"/>
      <c r="L183" s="182"/>
      <c r="M183" s="188"/>
      <c r="N183" s="189"/>
      <c r="O183" s="189"/>
      <c r="P183" s="189"/>
      <c r="Q183" s="189"/>
      <c r="R183" s="189"/>
      <c r="S183" s="189"/>
      <c r="T183" s="19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4" t="s">
        <v>138</v>
      </c>
      <c r="AU183" s="184" t="s">
        <v>86</v>
      </c>
      <c r="AV183" s="13" t="s">
        <v>86</v>
      </c>
      <c r="AW183" s="13" t="s">
        <v>32</v>
      </c>
      <c r="AX183" s="13" t="s">
        <v>76</v>
      </c>
      <c r="AY183" s="184" t="s">
        <v>130</v>
      </c>
    </row>
    <row r="184" s="14" customFormat="1">
      <c r="A184" s="14"/>
      <c r="B184" s="191"/>
      <c r="C184" s="14"/>
      <c r="D184" s="183" t="s">
        <v>138</v>
      </c>
      <c r="E184" s="192" t="s">
        <v>1</v>
      </c>
      <c r="F184" s="193" t="s">
        <v>169</v>
      </c>
      <c r="G184" s="14"/>
      <c r="H184" s="194">
        <v>23.594999999999999</v>
      </c>
      <c r="I184" s="195"/>
      <c r="J184" s="14"/>
      <c r="K184" s="14"/>
      <c r="L184" s="191"/>
      <c r="M184" s="196"/>
      <c r="N184" s="197"/>
      <c r="O184" s="197"/>
      <c r="P184" s="197"/>
      <c r="Q184" s="197"/>
      <c r="R184" s="197"/>
      <c r="S184" s="197"/>
      <c r="T184" s="19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2" t="s">
        <v>138</v>
      </c>
      <c r="AU184" s="192" t="s">
        <v>86</v>
      </c>
      <c r="AV184" s="14" t="s">
        <v>136</v>
      </c>
      <c r="AW184" s="14" t="s">
        <v>32</v>
      </c>
      <c r="AX184" s="14" t="s">
        <v>84</v>
      </c>
      <c r="AY184" s="192" t="s">
        <v>130</v>
      </c>
    </row>
    <row r="185" s="2" customFormat="1" ht="24.15" customHeight="1">
      <c r="A185" s="37"/>
      <c r="B185" s="167"/>
      <c r="C185" s="168" t="s">
        <v>253</v>
      </c>
      <c r="D185" s="168" t="s">
        <v>132</v>
      </c>
      <c r="E185" s="169" t="s">
        <v>254</v>
      </c>
      <c r="F185" s="170" t="s">
        <v>255</v>
      </c>
      <c r="G185" s="171" t="s">
        <v>149</v>
      </c>
      <c r="H185" s="172">
        <v>4.7649999999999997</v>
      </c>
      <c r="I185" s="173"/>
      <c r="J185" s="174">
        <f>ROUND(I185*H185,2)</f>
        <v>0</v>
      </c>
      <c r="K185" s="175"/>
      <c r="L185" s="38"/>
      <c r="M185" s="176" t="s">
        <v>1</v>
      </c>
      <c r="N185" s="177" t="s">
        <v>41</v>
      </c>
      <c r="O185" s="76"/>
      <c r="P185" s="178">
        <f>O185*H185</f>
        <v>0</v>
      </c>
      <c r="Q185" s="178">
        <v>2.4721373039999999</v>
      </c>
      <c r="R185" s="178">
        <f>Q185*H185</f>
        <v>11.779734253559999</v>
      </c>
      <c r="S185" s="178">
        <v>0</v>
      </c>
      <c r="T185" s="17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0" t="s">
        <v>136</v>
      </c>
      <c r="AT185" s="180" t="s">
        <v>132</v>
      </c>
      <c r="AU185" s="180" t="s">
        <v>86</v>
      </c>
      <c r="AY185" s="18" t="s">
        <v>130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8" t="s">
        <v>84</v>
      </c>
      <c r="BK185" s="181">
        <f>ROUND(I185*H185,2)</f>
        <v>0</v>
      </c>
      <c r="BL185" s="18" t="s">
        <v>136</v>
      </c>
      <c r="BM185" s="180" t="s">
        <v>256</v>
      </c>
    </row>
    <row r="186" s="13" customFormat="1">
      <c r="A186" s="13"/>
      <c r="B186" s="182"/>
      <c r="C186" s="13"/>
      <c r="D186" s="183" t="s">
        <v>138</v>
      </c>
      <c r="E186" s="184" t="s">
        <v>1</v>
      </c>
      <c r="F186" s="185" t="s">
        <v>257</v>
      </c>
      <c r="G186" s="13"/>
      <c r="H186" s="186">
        <v>4.5380000000000003</v>
      </c>
      <c r="I186" s="187"/>
      <c r="J186" s="13"/>
      <c r="K186" s="13"/>
      <c r="L186" s="182"/>
      <c r="M186" s="188"/>
      <c r="N186" s="189"/>
      <c r="O186" s="189"/>
      <c r="P186" s="189"/>
      <c r="Q186" s="189"/>
      <c r="R186" s="189"/>
      <c r="S186" s="189"/>
      <c r="T186" s="19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4" t="s">
        <v>138</v>
      </c>
      <c r="AU186" s="184" t="s">
        <v>86</v>
      </c>
      <c r="AV186" s="13" t="s">
        <v>86</v>
      </c>
      <c r="AW186" s="13" t="s">
        <v>32</v>
      </c>
      <c r="AX186" s="13" t="s">
        <v>84</v>
      </c>
      <c r="AY186" s="184" t="s">
        <v>130</v>
      </c>
    </row>
    <row r="187" s="13" customFormat="1">
      <c r="A187" s="13"/>
      <c r="B187" s="182"/>
      <c r="C187" s="13"/>
      <c r="D187" s="183" t="s">
        <v>138</v>
      </c>
      <c r="E187" s="13"/>
      <c r="F187" s="185" t="s">
        <v>258</v>
      </c>
      <c r="G187" s="13"/>
      <c r="H187" s="186">
        <v>4.7649999999999997</v>
      </c>
      <c r="I187" s="187"/>
      <c r="J187" s="13"/>
      <c r="K187" s="13"/>
      <c r="L187" s="182"/>
      <c r="M187" s="188"/>
      <c r="N187" s="189"/>
      <c r="O187" s="189"/>
      <c r="P187" s="189"/>
      <c r="Q187" s="189"/>
      <c r="R187" s="189"/>
      <c r="S187" s="189"/>
      <c r="T187" s="19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4" t="s">
        <v>138</v>
      </c>
      <c r="AU187" s="184" t="s">
        <v>86</v>
      </c>
      <c r="AV187" s="13" t="s">
        <v>86</v>
      </c>
      <c r="AW187" s="13" t="s">
        <v>3</v>
      </c>
      <c r="AX187" s="13" t="s">
        <v>84</v>
      </c>
      <c r="AY187" s="184" t="s">
        <v>130</v>
      </c>
    </row>
    <row r="188" s="2" customFormat="1" ht="21.75" customHeight="1">
      <c r="A188" s="37"/>
      <c r="B188" s="167"/>
      <c r="C188" s="168" t="s">
        <v>259</v>
      </c>
      <c r="D188" s="168" t="s">
        <v>132</v>
      </c>
      <c r="E188" s="169" t="s">
        <v>260</v>
      </c>
      <c r="F188" s="170" t="s">
        <v>261</v>
      </c>
      <c r="G188" s="171" t="s">
        <v>135</v>
      </c>
      <c r="H188" s="172">
        <v>38.700000000000003</v>
      </c>
      <c r="I188" s="173"/>
      <c r="J188" s="174">
        <f>ROUND(I188*H188,2)</f>
        <v>0</v>
      </c>
      <c r="K188" s="175"/>
      <c r="L188" s="38"/>
      <c r="M188" s="176" t="s">
        <v>1</v>
      </c>
      <c r="N188" s="177" t="s">
        <v>41</v>
      </c>
      <c r="O188" s="76"/>
      <c r="P188" s="178">
        <f>O188*H188</f>
        <v>0</v>
      </c>
      <c r="Q188" s="178">
        <v>0</v>
      </c>
      <c r="R188" s="178">
        <f>Q188*H188</f>
        <v>0</v>
      </c>
      <c r="S188" s="178">
        <v>0</v>
      </c>
      <c r="T188" s="17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0" t="s">
        <v>136</v>
      </c>
      <c r="AT188" s="180" t="s">
        <v>132</v>
      </c>
      <c r="AU188" s="180" t="s">
        <v>86</v>
      </c>
      <c r="AY188" s="18" t="s">
        <v>130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8" t="s">
        <v>84</v>
      </c>
      <c r="BK188" s="181">
        <f>ROUND(I188*H188,2)</f>
        <v>0</v>
      </c>
      <c r="BL188" s="18" t="s">
        <v>136</v>
      </c>
      <c r="BM188" s="180" t="s">
        <v>262</v>
      </c>
    </row>
    <row r="189" s="13" customFormat="1">
      <c r="A189" s="13"/>
      <c r="B189" s="182"/>
      <c r="C189" s="13"/>
      <c r="D189" s="183" t="s">
        <v>138</v>
      </c>
      <c r="E189" s="184" t="s">
        <v>1</v>
      </c>
      <c r="F189" s="185" t="s">
        <v>263</v>
      </c>
      <c r="G189" s="13"/>
      <c r="H189" s="186">
        <v>38.700000000000003</v>
      </c>
      <c r="I189" s="187"/>
      <c r="J189" s="13"/>
      <c r="K189" s="13"/>
      <c r="L189" s="182"/>
      <c r="M189" s="188"/>
      <c r="N189" s="189"/>
      <c r="O189" s="189"/>
      <c r="P189" s="189"/>
      <c r="Q189" s="189"/>
      <c r="R189" s="189"/>
      <c r="S189" s="189"/>
      <c r="T189" s="19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4" t="s">
        <v>138</v>
      </c>
      <c r="AU189" s="184" t="s">
        <v>86</v>
      </c>
      <c r="AV189" s="13" t="s">
        <v>86</v>
      </c>
      <c r="AW189" s="13" t="s">
        <v>32</v>
      </c>
      <c r="AX189" s="13" t="s">
        <v>84</v>
      </c>
      <c r="AY189" s="184" t="s">
        <v>130</v>
      </c>
    </row>
    <row r="190" s="12" customFormat="1" ht="22.8" customHeight="1">
      <c r="A190" s="12"/>
      <c r="B190" s="154"/>
      <c r="C190" s="12"/>
      <c r="D190" s="155" t="s">
        <v>75</v>
      </c>
      <c r="E190" s="165" t="s">
        <v>143</v>
      </c>
      <c r="F190" s="165" t="s">
        <v>264</v>
      </c>
      <c r="G190" s="12"/>
      <c r="H190" s="12"/>
      <c r="I190" s="157"/>
      <c r="J190" s="166">
        <f>BK190</f>
        <v>0</v>
      </c>
      <c r="K190" s="12"/>
      <c r="L190" s="154"/>
      <c r="M190" s="159"/>
      <c r="N190" s="160"/>
      <c r="O190" s="160"/>
      <c r="P190" s="161">
        <f>SUM(P191:P215)</f>
        <v>0</v>
      </c>
      <c r="Q190" s="160"/>
      <c r="R190" s="161">
        <f>SUM(R191:R215)</f>
        <v>2.1359729334096</v>
      </c>
      <c r="S190" s="160"/>
      <c r="T190" s="162">
        <f>SUM(T191:T215)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5" t="s">
        <v>84</v>
      </c>
      <c r="AT190" s="163" t="s">
        <v>75</v>
      </c>
      <c r="AU190" s="163" t="s">
        <v>84</v>
      </c>
      <c r="AY190" s="155" t="s">
        <v>130</v>
      </c>
      <c r="BK190" s="164">
        <f>SUM(BK191:BK215)</f>
        <v>0</v>
      </c>
    </row>
    <row r="191" s="2" customFormat="1" ht="24.15" customHeight="1">
      <c r="A191" s="37"/>
      <c r="B191" s="167"/>
      <c r="C191" s="168" t="s">
        <v>265</v>
      </c>
      <c r="D191" s="168" t="s">
        <v>132</v>
      </c>
      <c r="E191" s="169" t="s">
        <v>266</v>
      </c>
      <c r="F191" s="170" t="s">
        <v>267</v>
      </c>
      <c r="G191" s="171" t="s">
        <v>155</v>
      </c>
      <c r="H191" s="172">
        <v>0.5</v>
      </c>
      <c r="I191" s="173"/>
      <c r="J191" s="174">
        <f>ROUND(I191*H191,2)</f>
        <v>0</v>
      </c>
      <c r="K191" s="175"/>
      <c r="L191" s="38"/>
      <c r="M191" s="176" t="s">
        <v>1</v>
      </c>
      <c r="N191" s="177" t="s">
        <v>41</v>
      </c>
      <c r="O191" s="76"/>
      <c r="P191" s="178">
        <f>O191*H191</f>
        <v>0</v>
      </c>
      <c r="Q191" s="178">
        <v>0</v>
      </c>
      <c r="R191" s="178">
        <f>Q191*H191</f>
        <v>0</v>
      </c>
      <c r="S191" s="178">
        <v>0</v>
      </c>
      <c r="T191" s="17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0" t="s">
        <v>136</v>
      </c>
      <c r="AT191" s="180" t="s">
        <v>132</v>
      </c>
      <c r="AU191" s="180" t="s">
        <v>86</v>
      </c>
      <c r="AY191" s="18" t="s">
        <v>130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8" t="s">
        <v>84</v>
      </c>
      <c r="BK191" s="181">
        <f>ROUND(I191*H191,2)</f>
        <v>0</v>
      </c>
      <c r="BL191" s="18" t="s">
        <v>136</v>
      </c>
      <c r="BM191" s="180" t="s">
        <v>268</v>
      </c>
    </row>
    <row r="192" s="13" customFormat="1">
      <c r="A192" s="13"/>
      <c r="B192" s="182"/>
      <c r="C192" s="13"/>
      <c r="D192" s="183" t="s">
        <v>138</v>
      </c>
      <c r="E192" s="184" t="s">
        <v>1</v>
      </c>
      <c r="F192" s="185" t="s">
        <v>269</v>
      </c>
      <c r="G192" s="13"/>
      <c r="H192" s="186">
        <v>0.5</v>
      </c>
      <c r="I192" s="187"/>
      <c r="J192" s="13"/>
      <c r="K192" s="13"/>
      <c r="L192" s="182"/>
      <c r="M192" s="188"/>
      <c r="N192" s="189"/>
      <c r="O192" s="189"/>
      <c r="P192" s="189"/>
      <c r="Q192" s="189"/>
      <c r="R192" s="189"/>
      <c r="S192" s="189"/>
      <c r="T192" s="19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4" t="s">
        <v>138</v>
      </c>
      <c r="AU192" s="184" t="s">
        <v>86</v>
      </c>
      <c r="AV192" s="13" t="s">
        <v>86</v>
      </c>
      <c r="AW192" s="13" t="s">
        <v>32</v>
      </c>
      <c r="AX192" s="13" t="s">
        <v>84</v>
      </c>
      <c r="AY192" s="184" t="s">
        <v>130</v>
      </c>
    </row>
    <row r="193" s="2" customFormat="1" ht="16.5" customHeight="1">
      <c r="A193" s="37"/>
      <c r="B193" s="167"/>
      <c r="C193" s="206" t="s">
        <v>270</v>
      </c>
      <c r="D193" s="206" t="s">
        <v>229</v>
      </c>
      <c r="E193" s="207" t="s">
        <v>271</v>
      </c>
      <c r="F193" s="208" t="s">
        <v>272</v>
      </c>
      <c r="G193" s="209" t="s">
        <v>155</v>
      </c>
      <c r="H193" s="210">
        <v>0.505</v>
      </c>
      <c r="I193" s="211"/>
      <c r="J193" s="212">
        <f>ROUND(I193*H193,2)</f>
        <v>0</v>
      </c>
      <c r="K193" s="213"/>
      <c r="L193" s="214"/>
      <c r="M193" s="215" t="s">
        <v>1</v>
      </c>
      <c r="N193" s="216" t="s">
        <v>41</v>
      </c>
      <c r="O193" s="76"/>
      <c r="P193" s="178">
        <f>O193*H193</f>
        <v>0</v>
      </c>
      <c r="Q193" s="178">
        <v>0.00172</v>
      </c>
      <c r="R193" s="178">
        <f>Q193*H193</f>
        <v>0.00086859999999999997</v>
      </c>
      <c r="S193" s="178">
        <v>0</v>
      </c>
      <c r="T193" s="17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0" t="s">
        <v>170</v>
      </c>
      <c r="AT193" s="180" t="s">
        <v>229</v>
      </c>
      <c r="AU193" s="180" t="s">
        <v>86</v>
      </c>
      <c r="AY193" s="18" t="s">
        <v>130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18" t="s">
        <v>84</v>
      </c>
      <c r="BK193" s="181">
        <f>ROUND(I193*H193,2)</f>
        <v>0</v>
      </c>
      <c r="BL193" s="18" t="s">
        <v>136</v>
      </c>
      <c r="BM193" s="180" t="s">
        <v>273</v>
      </c>
    </row>
    <row r="194" s="13" customFormat="1">
      <c r="A194" s="13"/>
      <c r="B194" s="182"/>
      <c r="C194" s="13"/>
      <c r="D194" s="183" t="s">
        <v>138</v>
      </c>
      <c r="E194" s="13"/>
      <c r="F194" s="185" t="s">
        <v>274</v>
      </c>
      <c r="G194" s="13"/>
      <c r="H194" s="186">
        <v>0.505</v>
      </c>
      <c r="I194" s="187"/>
      <c r="J194" s="13"/>
      <c r="K194" s="13"/>
      <c r="L194" s="182"/>
      <c r="M194" s="188"/>
      <c r="N194" s="189"/>
      <c r="O194" s="189"/>
      <c r="P194" s="189"/>
      <c r="Q194" s="189"/>
      <c r="R194" s="189"/>
      <c r="S194" s="189"/>
      <c r="T194" s="19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4" t="s">
        <v>138</v>
      </c>
      <c r="AU194" s="184" t="s">
        <v>86</v>
      </c>
      <c r="AV194" s="13" t="s">
        <v>86</v>
      </c>
      <c r="AW194" s="13" t="s">
        <v>3</v>
      </c>
      <c r="AX194" s="13" t="s">
        <v>84</v>
      </c>
      <c r="AY194" s="184" t="s">
        <v>130</v>
      </c>
    </row>
    <row r="195" s="2" customFormat="1" ht="24.15" customHeight="1">
      <c r="A195" s="37"/>
      <c r="B195" s="167"/>
      <c r="C195" s="168" t="s">
        <v>275</v>
      </c>
      <c r="D195" s="168" t="s">
        <v>132</v>
      </c>
      <c r="E195" s="169" t="s">
        <v>276</v>
      </c>
      <c r="F195" s="170" t="s">
        <v>277</v>
      </c>
      <c r="G195" s="171" t="s">
        <v>149</v>
      </c>
      <c r="H195" s="172">
        <v>23.594999999999999</v>
      </c>
      <c r="I195" s="173"/>
      <c r="J195" s="174">
        <f>ROUND(I195*H195,2)</f>
        <v>0</v>
      </c>
      <c r="K195" s="175"/>
      <c r="L195" s="38"/>
      <c r="M195" s="176" t="s">
        <v>1</v>
      </c>
      <c r="N195" s="177" t="s">
        <v>41</v>
      </c>
      <c r="O195" s="76"/>
      <c r="P195" s="178">
        <f>O195*H195</f>
        <v>0</v>
      </c>
      <c r="Q195" s="178">
        <v>0</v>
      </c>
      <c r="R195" s="178">
        <f>Q195*H195</f>
        <v>0</v>
      </c>
      <c r="S195" s="178">
        <v>0</v>
      </c>
      <c r="T195" s="17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0" t="s">
        <v>136</v>
      </c>
      <c r="AT195" s="180" t="s">
        <v>132</v>
      </c>
      <c r="AU195" s="180" t="s">
        <v>86</v>
      </c>
      <c r="AY195" s="18" t="s">
        <v>130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8" t="s">
        <v>84</v>
      </c>
      <c r="BK195" s="181">
        <f>ROUND(I195*H195,2)</f>
        <v>0</v>
      </c>
      <c r="BL195" s="18" t="s">
        <v>136</v>
      </c>
      <c r="BM195" s="180" t="s">
        <v>278</v>
      </c>
    </row>
    <row r="196" s="13" customFormat="1">
      <c r="A196" s="13"/>
      <c r="B196" s="182"/>
      <c r="C196" s="13"/>
      <c r="D196" s="183" t="s">
        <v>138</v>
      </c>
      <c r="E196" s="184" t="s">
        <v>1</v>
      </c>
      <c r="F196" s="185" t="s">
        <v>279</v>
      </c>
      <c r="G196" s="13"/>
      <c r="H196" s="186">
        <v>10.436</v>
      </c>
      <c r="I196" s="187"/>
      <c r="J196" s="13"/>
      <c r="K196" s="13"/>
      <c r="L196" s="182"/>
      <c r="M196" s="188"/>
      <c r="N196" s="189"/>
      <c r="O196" s="189"/>
      <c r="P196" s="189"/>
      <c r="Q196" s="189"/>
      <c r="R196" s="189"/>
      <c r="S196" s="189"/>
      <c r="T196" s="19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4" t="s">
        <v>138</v>
      </c>
      <c r="AU196" s="184" t="s">
        <v>86</v>
      </c>
      <c r="AV196" s="13" t="s">
        <v>86</v>
      </c>
      <c r="AW196" s="13" t="s">
        <v>32</v>
      </c>
      <c r="AX196" s="13" t="s">
        <v>76</v>
      </c>
      <c r="AY196" s="184" t="s">
        <v>130</v>
      </c>
    </row>
    <row r="197" s="13" customFormat="1">
      <c r="A197" s="13"/>
      <c r="B197" s="182"/>
      <c r="C197" s="13"/>
      <c r="D197" s="183" t="s">
        <v>138</v>
      </c>
      <c r="E197" s="184" t="s">
        <v>1</v>
      </c>
      <c r="F197" s="185" t="s">
        <v>280</v>
      </c>
      <c r="G197" s="13"/>
      <c r="H197" s="186">
        <v>13.159000000000001</v>
      </c>
      <c r="I197" s="187"/>
      <c r="J197" s="13"/>
      <c r="K197" s="13"/>
      <c r="L197" s="182"/>
      <c r="M197" s="188"/>
      <c r="N197" s="189"/>
      <c r="O197" s="189"/>
      <c r="P197" s="189"/>
      <c r="Q197" s="189"/>
      <c r="R197" s="189"/>
      <c r="S197" s="189"/>
      <c r="T197" s="19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4" t="s">
        <v>138</v>
      </c>
      <c r="AU197" s="184" t="s">
        <v>86</v>
      </c>
      <c r="AV197" s="13" t="s">
        <v>86</v>
      </c>
      <c r="AW197" s="13" t="s">
        <v>32</v>
      </c>
      <c r="AX197" s="13" t="s">
        <v>76</v>
      </c>
      <c r="AY197" s="184" t="s">
        <v>130</v>
      </c>
    </row>
    <row r="198" s="14" customFormat="1">
      <c r="A198" s="14"/>
      <c r="B198" s="191"/>
      <c r="C198" s="14"/>
      <c r="D198" s="183" t="s">
        <v>138</v>
      </c>
      <c r="E198" s="192" t="s">
        <v>1</v>
      </c>
      <c r="F198" s="193" t="s">
        <v>169</v>
      </c>
      <c r="G198" s="14"/>
      <c r="H198" s="194">
        <v>23.594999999999999</v>
      </c>
      <c r="I198" s="195"/>
      <c r="J198" s="14"/>
      <c r="K198" s="14"/>
      <c r="L198" s="191"/>
      <c r="M198" s="196"/>
      <c r="N198" s="197"/>
      <c r="O198" s="197"/>
      <c r="P198" s="197"/>
      <c r="Q198" s="197"/>
      <c r="R198" s="197"/>
      <c r="S198" s="197"/>
      <c r="T198" s="19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2" t="s">
        <v>138</v>
      </c>
      <c r="AU198" s="192" t="s">
        <v>86</v>
      </c>
      <c r="AV198" s="14" t="s">
        <v>136</v>
      </c>
      <c r="AW198" s="14" t="s">
        <v>32</v>
      </c>
      <c r="AX198" s="14" t="s">
        <v>84</v>
      </c>
      <c r="AY198" s="192" t="s">
        <v>130</v>
      </c>
    </row>
    <row r="199" s="2" customFormat="1" ht="24.15" customHeight="1">
      <c r="A199" s="37"/>
      <c r="B199" s="167"/>
      <c r="C199" s="168" t="s">
        <v>281</v>
      </c>
      <c r="D199" s="168" t="s">
        <v>132</v>
      </c>
      <c r="E199" s="169" t="s">
        <v>282</v>
      </c>
      <c r="F199" s="170" t="s">
        <v>283</v>
      </c>
      <c r="G199" s="171" t="s">
        <v>135</v>
      </c>
      <c r="H199" s="172">
        <v>115.645</v>
      </c>
      <c r="I199" s="173"/>
      <c r="J199" s="174">
        <f>ROUND(I199*H199,2)</f>
        <v>0</v>
      </c>
      <c r="K199" s="175"/>
      <c r="L199" s="38"/>
      <c r="M199" s="176" t="s">
        <v>1</v>
      </c>
      <c r="N199" s="177" t="s">
        <v>41</v>
      </c>
      <c r="O199" s="76"/>
      <c r="P199" s="178">
        <f>O199*H199</f>
        <v>0</v>
      </c>
      <c r="Q199" s="178">
        <v>0.0033546000000000001</v>
      </c>
      <c r="R199" s="178">
        <f>Q199*H199</f>
        <v>0.38794271699999999</v>
      </c>
      <c r="S199" s="178">
        <v>0</v>
      </c>
      <c r="T199" s="17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0" t="s">
        <v>136</v>
      </c>
      <c r="AT199" s="180" t="s">
        <v>132</v>
      </c>
      <c r="AU199" s="180" t="s">
        <v>86</v>
      </c>
      <c r="AY199" s="18" t="s">
        <v>130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18" t="s">
        <v>84</v>
      </c>
      <c r="BK199" s="181">
        <f>ROUND(I199*H199,2)</f>
        <v>0</v>
      </c>
      <c r="BL199" s="18" t="s">
        <v>136</v>
      </c>
      <c r="BM199" s="180" t="s">
        <v>284</v>
      </c>
    </row>
    <row r="200" s="13" customFormat="1">
      <c r="A200" s="13"/>
      <c r="B200" s="182"/>
      <c r="C200" s="13"/>
      <c r="D200" s="183" t="s">
        <v>138</v>
      </c>
      <c r="E200" s="184" t="s">
        <v>1</v>
      </c>
      <c r="F200" s="185" t="s">
        <v>285</v>
      </c>
      <c r="G200" s="13"/>
      <c r="H200" s="186">
        <v>114.345</v>
      </c>
      <c r="I200" s="187"/>
      <c r="J200" s="13"/>
      <c r="K200" s="13"/>
      <c r="L200" s="182"/>
      <c r="M200" s="188"/>
      <c r="N200" s="189"/>
      <c r="O200" s="189"/>
      <c r="P200" s="189"/>
      <c r="Q200" s="189"/>
      <c r="R200" s="189"/>
      <c r="S200" s="189"/>
      <c r="T200" s="19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4" t="s">
        <v>138</v>
      </c>
      <c r="AU200" s="184" t="s">
        <v>86</v>
      </c>
      <c r="AV200" s="13" t="s">
        <v>86</v>
      </c>
      <c r="AW200" s="13" t="s">
        <v>32</v>
      </c>
      <c r="AX200" s="13" t="s">
        <v>76</v>
      </c>
      <c r="AY200" s="184" t="s">
        <v>130</v>
      </c>
    </row>
    <row r="201" s="13" customFormat="1">
      <c r="A201" s="13"/>
      <c r="B201" s="182"/>
      <c r="C201" s="13"/>
      <c r="D201" s="183" t="s">
        <v>138</v>
      </c>
      <c r="E201" s="184" t="s">
        <v>1</v>
      </c>
      <c r="F201" s="185" t="s">
        <v>286</v>
      </c>
      <c r="G201" s="13"/>
      <c r="H201" s="186">
        <v>0.57499999999999996</v>
      </c>
      <c r="I201" s="187"/>
      <c r="J201" s="13"/>
      <c r="K201" s="13"/>
      <c r="L201" s="182"/>
      <c r="M201" s="188"/>
      <c r="N201" s="189"/>
      <c r="O201" s="189"/>
      <c r="P201" s="189"/>
      <c r="Q201" s="189"/>
      <c r="R201" s="189"/>
      <c r="S201" s="189"/>
      <c r="T201" s="19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4" t="s">
        <v>138</v>
      </c>
      <c r="AU201" s="184" t="s">
        <v>86</v>
      </c>
      <c r="AV201" s="13" t="s">
        <v>86</v>
      </c>
      <c r="AW201" s="13" t="s">
        <v>32</v>
      </c>
      <c r="AX201" s="13" t="s">
        <v>76</v>
      </c>
      <c r="AY201" s="184" t="s">
        <v>130</v>
      </c>
    </row>
    <row r="202" s="13" customFormat="1">
      <c r="A202" s="13"/>
      <c r="B202" s="182"/>
      <c r="C202" s="13"/>
      <c r="D202" s="183" t="s">
        <v>138</v>
      </c>
      <c r="E202" s="184" t="s">
        <v>1</v>
      </c>
      <c r="F202" s="185" t="s">
        <v>287</v>
      </c>
      <c r="G202" s="13"/>
      <c r="H202" s="186">
        <v>0.72499999999999998</v>
      </c>
      <c r="I202" s="187"/>
      <c r="J202" s="13"/>
      <c r="K202" s="13"/>
      <c r="L202" s="182"/>
      <c r="M202" s="188"/>
      <c r="N202" s="189"/>
      <c r="O202" s="189"/>
      <c r="P202" s="189"/>
      <c r="Q202" s="189"/>
      <c r="R202" s="189"/>
      <c r="S202" s="189"/>
      <c r="T202" s="19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4" t="s">
        <v>138</v>
      </c>
      <c r="AU202" s="184" t="s">
        <v>86</v>
      </c>
      <c r="AV202" s="13" t="s">
        <v>86</v>
      </c>
      <c r="AW202" s="13" t="s">
        <v>32</v>
      </c>
      <c r="AX202" s="13" t="s">
        <v>76</v>
      </c>
      <c r="AY202" s="184" t="s">
        <v>130</v>
      </c>
    </row>
    <row r="203" s="14" customFormat="1">
      <c r="A203" s="14"/>
      <c r="B203" s="191"/>
      <c r="C203" s="14"/>
      <c r="D203" s="183" t="s">
        <v>138</v>
      </c>
      <c r="E203" s="192" t="s">
        <v>1</v>
      </c>
      <c r="F203" s="193" t="s">
        <v>169</v>
      </c>
      <c r="G203" s="14"/>
      <c r="H203" s="194">
        <v>115.645</v>
      </c>
      <c r="I203" s="195"/>
      <c r="J203" s="14"/>
      <c r="K203" s="14"/>
      <c r="L203" s="191"/>
      <c r="M203" s="196"/>
      <c r="N203" s="197"/>
      <c r="O203" s="197"/>
      <c r="P203" s="197"/>
      <c r="Q203" s="197"/>
      <c r="R203" s="197"/>
      <c r="S203" s="197"/>
      <c r="T203" s="19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2" t="s">
        <v>138</v>
      </c>
      <c r="AU203" s="192" t="s">
        <v>86</v>
      </c>
      <c r="AV203" s="14" t="s">
        <v>136</v>
      </c>
      <c r="AW203" s="14" t="s">
        <v>32</v>
      </c>
      <c r="AX203" s="14" t="s">
        <v>84</v>
      </c>
      <c r="AY203" s="192" t="s">
        <v>130</v>
      </c>
    </row>
    <row r="204" s="2" customFormat="1" ht="24.15" customHeight="1">
      <c r="A204" s="37"/>
      <c r="B204" s="167"/>
      <c r="C204" s="168" t="s">
        <v>288</v>
      </c>
      <c r="D204" s="168" t="s">
        <v>132</v>
      </c>
      <c r="E204" s="169" t="s">
        <v>289</v>
      </c>
      <c r="F204" s="170" t="s">
        <v>290</v>
      </c>
      <c r="G204" s="171" t="s">
        <v>135</v>
      </c>
      <c r="H204" s="172">
        <v>115.645</v>
      </c>
      <c r="I204" s="173"/>
      <c r="J204" s="174">
        <f>ROUND(I204*H204,2)</f>
        <v>0</v>
      </c>
      <c r="K204" s="175"/>
      <c r="L204" s="38"/>
      <c r="M204" s="176" t="s">
        <v>1</v>
      </c>
      <c r="N204" s="177" t="s">
        <v>41</v>
      </c>
      <c r="O204" s="76"/>
      <c r="P204" s="178">
        <f>O204*H204</f>
        <v>0</v>
      </c>
      <c r="Q204" s="178">
        <v>0</v>
      </c>
      <c r="R204" s="178">
        <f>Q204*H204</f>
        <v>0</v>
      </c>
      <c r="S204" s="178">
        <v>0</v>
      </c>
      <c r="T204" s="17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0" t="s">
        <v>136</v>
      </c>
      <c r="AT204" s="180" t="s">
        <v>132</v>
      </c>
      <c r="AU204" s="180" t="s">
        <v>86</v>
      </c>
      <c r="AY204" s="18" t="s">
        <v>130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18" t="s">
        <v>84</v>
      </c>
      <c r="BK204" s="181">
        <f>ROUND(I204*H204,2)</f>
        <v>0</v>
      </c>
      <c r="BL204" s="18" t="s">
        <v>136</v>
      </c>
      <c r="BM204" s="180" t="s">
        <v>291</v>
      </c>
    </row>
    <row r="205" s="2" customFormat="1" ht="24.15" customHeight="1">
      <c r="A205" s="37"/>
      <c r="B205" s="167"/>
      <c r="C205" s="168" t="s">
        <v>292</v>
      </c>
      <c r="D205" s="168" t="s">
        <v>132</v>
      </c>
      <c r="E205" s="169" t="s">
        <v>293</v>
      </c>
      <c r="F205" s="170" t="s">
        <v>294</v>
      </c>
      <c r="G205" s="171" t="s">
        <v>204</v>
      </c>
      <c r="H205" s="172">
        <v>0.92100000000000004</v>
      </c>
      <c r="I205" s="173"/>
      <c r="J205" s="174">
        <f>ROUND(I205*H205,2)</f>
        <v>0</v>
      </c>
      <c r="K205" s="175"/>
      <c r="L205" s="38"/>
      <c r="M205" s="176" t="s">
        <v>1</v>
      </c>
      <c r="N205" s="177" t="s">
        <v>41</v>
      </c>
      <c r="O205" s="76"/>
      <c r="P205" s="178">
        <f>O205*H205</f>
        <v>0</v>
      </c>
      <c r="Q205" s="178">
        <v>1.0435904</v>
      </c>
      <c r="R205" s="178">
        <f>Q205*H205</f>
        <v>0.96114675840000008</v>
      </c>
      <c r="S205" s="178">
        <v>0</v>
      </c>
      <c r="T205" s="17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0" t="s">
        <v>136</v>
      </c>
      <c r="AT205" s="180" t="s">
        <v>132</v>
      </c>
      <c r="AU205" s="180" t="s">
        <v>86</v>
      </c>
      <c r="AY205" s="18" t="s">
        <v>130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18" t="s">
        <v>84</v>
      </c>
      <c r="BK205" s="181">
        <f>ROUND(I205*H205,2)</f>
        <v>0</v>
      </c>
      <c r="BL205" s="18" t="s">
        <v>136</v>
      </c>
      <c r="BM205" s="180" t="s">
        <v>295</v>
      </c>
    </row>
    <row r="206" s="13" customFormat="1">
      <c r="A206" s="13"/>
      <c r="B206" s="182"/>
      <c r="C206" s="13"/>
      <c r="D206" s="183" t="s">
        <v>138</v>
      </c>
      <c r="E206" s="184" t="s">
        <v>1</v>
      </c>
      <c r="F206" s="185" t="s">
        <v>296</v>
      </c>
      <c r="G206" s="13"/>
      <c r="H206" s="186">
        <v>0.436</v>
      </c>
      <c r="I206" s="187"/>
      <c r="J206" s="13"/>
      <c r="K206" s="13"/>
      <c r="L206" s="182"/>
      <c r="M206" s="188"/>
      <c r="N206" s="189"/>
      <c r="O206" s="189"/>
      <c r="P206" s="189"/>
      <c r="Q206" s="189"/>
      <c r="R206" s="189"/>
      <c r="S206" s="189"/>
      <c r="T206" s="19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4" t="s">
        <v>138</v>
      </c>
      <c r="AU206" s="184" t="s">
        <v>86</v>
      </c>
      <c r="AV206" s="13" t="s">
        <v>86</v>
      </c>
      <c r="AW206" s="13" t="s">
        <v>32</v>
      </c>
      <c r="AX206" s="13" t="s">
        <v>76</v>
      </c>
      <c r="AY206" s="184" t="s">
        <v>130</v>
      </c>
    </row>
    <row r="207" s="13" customFormat="1">
      <c r="A207" s="13"/>
      <c r="B207" s="182"/>
      <c r="C207" s="13"/>
      <c r="D207" s="183" t="s">
        <v>138</v>
      </c>
      <c r="E207" s="184" t="s">
        <v>1</v>
      </c>
      <c r="F207" s="185" t="s">
        <v>297</v>
      </c>
      <c r="G207" s="13"/>
      <c r="H207" s="186">
        <v>0.24199999999999999</v>
      </c>
      <c r="I207" s="187"/>
      <c r="J207" s="13"/>
      <c r="K207" s="13"/>
      <c r="L207" s="182"/>
      <c r="M207" s="188"/>
      <c r="N207" s="189"/>
      <c r="O207" s="189"/>
      <c r="P207" s="189"/>
      <c r="Q207" s="189"/>
      <c r="R207" s="189"/>
      <c r="S207" s="189"/>
      <c r="T207" s="19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4" t="s">
        <v>138</v>
      </c>
      <c r="AU207" s="184" t="s">
        <v>86</v>
      </c>
      <c r="AV207" s="13" t="s">
        <v>86</v>
      </c>
      <c r="AW207" s="13" t="s">
        <v>32</v>
      </c>
      <c r="AX207" s="13" t="s">
        <v>76</v>
      </c>
      <c r="AY207" s="184" t="s">
        <v>130</v>
      </c>
    </row>
    <row r="208" s="13" customFormat="1">
      <c r="A208" s="13"/>
      <c r="B208" s="182"/>
      <c r="C208" s="13"/>
      <c r="D208" s="183" t="s">
        <v>138</v>
      </c>
      <c r="E208" s="184" t="s">
        <v>1</v>
      </c>
      <c r="F208" s="185" t="s">
        <v>298</v>
      </c>
      <c r="G208" s="13"/>
      <c r="H208" s="186">
        <v>0.107</v>
      </c>
      <c r="I208" s="187"/>
      <c r="J208" s="13"/>
      <c r="K208" s="13"/>
      <c r="L208" s="182"/>
      <c r="M208" s="188"/>
      <c r="N208" s="189"/>
      <c r="O208" s="189"/>
      <c r="P208" s="189"/>
      <c r="Q208" s="189"/>
      <c r="R208" s="189"/>
      <c r="S208" s="189"/>
      <c r="T208" s="19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4" t="s">
        <v>138</v>
      </c>
      <c r="AU208" s="184" t="s">
        <v>86</v>
      </c>
      <c r="AV208" s="13" t="s">
        <v>86</v>
      </c>
      <c r="AW208" s="13" t="s">
        <v>32</v>
      </c>
      <c r="AX208" s="13" t="s">
        <v>76</v>
      </c>
      <c r="AY208" s="184" t="s">
        <v>130</v>
      </c>
    </row>
    <row r="209" s="13" customFormat="1">
      <c r="A209" s="13"/>
      <c r="B209" s="182"/>
      <c r="C209" s="13"/>
      <c r="D209" s="183" t="s">
        <v>138</v>
      </c>
      <c r="E209" s="184" t="s">
        <v>1</v>
      </c>
      <c r="F209" s="185" t="s">
        <v>299</v>
      </c>
      <c r="G209" s="13"/>
      <c r="H209" s="186">
        <v>0.091999999999999998</v>
      </c>
      <c r="I209" s="187"/>
      <c r="J209" s="13"/>
      <c r="K209" s="13"/>
      <c r="L209" s="182"/>
      <c r="M209" s="188"/>
      <c r="N209" s="189"/>
      <c r="O209" s="189"/>
      <c r="P209" s="189"/>
      <c r="Q209" s="189"/>
      <c r="R209" s="189"/>
      <c r="S209" s="189"/>
      <c r="T209" s="19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4" t="s">
        <v>138</v>
      </c>
      <c r="AU209" s="184" t="s">
        <v>86</v>
      </c>
      <c r="AV209" s="13" t="s">
        <v>86</v>
      </c>
      <c r="AW209" s="13" t="s">
        <v>32</v>
      </c>
      <c r="AX209" s="13" t="s">
        <v>76</v>
      </c>
      <c r="AY209" s="184" t="s">
        <v>130</v>
      </c>
    </row>
    <row r="210" s="14" customFormat="1">
      <c r="A210" s="14"/>
      <c r="B210" s="191"/>
      <c r="C210" s="14"/>
      <c r="D210" s="183" t="s">
        <v>138</v>
      </c>
      <c r="E210" s="192" t="s">
        <v>1</v>
      </c>
      <c r="F210" s="193" t="s">
        <v>169</v>
      </c>
      <c r="G210" s="14"/>
      <c r="H210" s="194">
        <v>0.87699999999999989</v>
      </c>
      <c r="I210" s="195"/>
      <c r="J210" s="14"/>
      <c r="K210" s="14"/>
      <c r="L210" s="191"/>
      <c r="M210" s="196"/>
      <c r="N210" s="197"/>
      <c r="O210" s="197"/>
      <c r="P210" s="197"/>
      <c r="Q210" s="197"/>
      <c r="R210" s="197"/>
      <c r="S210" s="197"/>
      <c r="T210" s="19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2" t="s">
        <v>138</v>
      </c>
      <c r="AU210" s="192" t="s">
        <v>86</v>
      </c>
      <c r="AV210" s="14" t="s">
        <v>136</v>
      </c>
      <c r="AW210" s="14" t="s">
        <v>32</v>
      </c>
      <c r="AX210" s="14" t="s">
        <v>84</v>
      </c>
      <c r="AY210" s="192" t="s">
        <v>130</v>
      </c>
    </row>
    <row r="211" s="13" customFormat="1">
      <c r="A211" s="13"/>
      <c r="B211" s="182"/>
      <c r="C211" s="13"/>
      <c r="D211" s="183" t="s">
        <v>138</v>
      </c>
      <c r="E211" s="13"/>
      <c r="F211" s="185" t="s">
        <v>300</v>
      </c>
      <c r="G211" s="13"/>
      <c r="H211" s="186">
        <v>0.92100000000000004</v>
      </c>
      <c r="I211" s="187"/>
      <c r="J211" s="13"/>
      <c r="K211" s="13"/>
      <c r="L211" s="182"/>
      <c r="M211" s="188"/>
      <c r="N211" s="189"/>
      <c r="O211" s="189"/>
      <c r="P211" s="189"/>
      <c r="Q211" s="189"/>
      <c r="R211" s="189"/>
      <c r="S211" s="189"/>
      <c r="T211" s="19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4" t="s">
        <v>138</v>
      </c>
      <c r="AU211" s="184" t="s">
        <v>86</v>
      </c>
      <c r="AV211" s="13" t="s">
        <v>86</v>
      </c>
      <c r="AW211" s="13" t="s">
        <v>3</v>
      </c>
      <c r="AX211" s="13" t="s">
        <v>84</v>
      </c>
      <c r="AY211" s="184" t="s">
        <v>130</v>
      </c>
    </row>
    <row r="212" s="2" customFormat="1" ht="16.5" customHeight="1">
      <c r="A212" s="37"/>
      <c r="B212" s="167"/>
      <c r="C212" s="168" t="s">
        <v>301</v>
      </c>
      <c r="D212" s="168" t="s">
        <v>132</v>
      </c>
      <c r="E212" s="169" t="s">
        <v>302</v>
      </c>
      <c r="F212" s="170" t="s">
        <v>303</v>
      </c>
      <c r="G212" s="171" t="s">
        <v>204</v>
      </c>
      <c r="H212" s="172">
        <v>0.60799999999999998</v>
      </c>
      <c r="I212" s="173"/>
      <c r="J212" s="174">
        <f>ROUND(I212*H212,2)</f>
        <v>0</v>
      </c>
      <c r="K212" s="175"/>
      <c r="L212" s="38"/>
      <c r="M212" s="176" t="s">
        <v>1</v>
      </c>
      <c r="N212" s="177" t="s">
        <v>41</v>
      </c>
      <c r="O212" s="76"/>
      <c r="P212" s="178">
        <f>O212*H212</f>
        <v>0</v>
      </c>
      <c r="Q212" s="178">
        <v>1.0763607862</v>
      </c>
      <c r="R212" s="178">
        <f>Q212*H212</f>
        <v>0.65442735800959995</v>
      </c>
      <c r="S212" s="178">
        <v>0</v>
      </c>
      <c r="T212" s="17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0" t="s">
        <v>136</v>
      </c>
      <c r="AT212" s="180" t="s">
        <v>132</v>
      </c>
      <c r="AU212" s="180" t="s">
        <v>86</v>
      </c>
      <c r="AY212" s="18" t="s">
        <v>130</v>
      </c>
      <c r="BE212" s="181">
        <f>IF(N212="základní",J212,0)</f>
        <v>0</v>
      </c>
      <c r="BF212" s="181">
        <f>IF(N212="snížená",J212,0)</f>
        <v>0</v>
      </c>
      <c r="BG212" s="181">
        <f>IF(N212="zákl. přenesená",J212,0)</f>
        <v>0</v>
      </c>
      <c r="BH212" s="181">
        <f>IF(N212="sníž. přenesená",J212,0)</f>
        <v>0</v>
      </c>
      <c r="BI212" s="181">
        <f>IF(N212="nulová",J212,0)</f>
        <v>0</v>
      </c>
      <c r="BJ212" s="18" t="s">
        <v>84</v>
      </c>
      <c r="BK212" s="181">
        <f>ROUND(I212*H212,2)</f>
        <v>0</v>
      </c>
      <c r="BL212" s="18" t="s">
        <v>136</v>
      </c>
      <c r="BM212" s="180" t="s">
        <v>304</v>
      </c>
    </row>
    <row r="213" s="13" customFormat="1">
      <c r="A213" s="13"/>
      <c r="B213" s="182"/>
      <c r="C213" s="13"/>
      <c r="D213" s="183" t="s">
        <v>138</v>
      </c>
      <c r="E213" s="184" t="s">
        <v>1</v>
      </c>
      <c r="F213" s="185" t="s">
        <v>305</v>
      </c>
      <c r="G213" s="13"/>
      <c r="H213" s="186">
        <v>0.60799999999999998</v>
      </c>
      <c r="I213" s="187"/>
      <c r="J213" s="13"/>
      <c r="K213" s="13"/>
      <c r="L213" s="182"/>
      <c r="M213" s="188"/>
      <c r="N213" s="189"/>
      <c r="O213" s="189"/>
      <c r="P213" s="189"/>
      <c r="Q213" s="189"/>
      <c r="R213" s="189"/>
      <c r="S213" s="189"/>
      <c r="T213" s="19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4" t="s">
        <v>138</v>
      </c>
      <c r="AU213" s="184" t="s">
        <v>86</v>
      </c>
      <c r="AV213" s="13" t="s">
        <v>86</v>
      </c>
      <c r="AW213" s="13" t="s">
        <v>32</v>
      </c>
      <c r="AX213" s="13" t="s">
        <v>84</v>
      </c>
      <c r="AY213" s="184" t="s">
        <v>130</v>
      </c>
    </row>
    <row r="214" s="2" customFormat="1" ht="16.5" customHeight="1">
      <c r="A214" s="37"/>
      <c r="B214" s="167"/>
      <c r="C214" s="168" t="s">
        <v>306</v>
      </c>
      <c r="D214" s="168" t="s">
        <v>132</v>
      </c>
      <c r="E214" s="169" t="s">
        <v>307</v>
      </c>
      <c r="F214" s="170" t="s">
        <v>308</v>
      </c>
      <c r="G214" s="171" t="s">
        <v>135</v>
      </c>
      <c r="H214" s="172">
        <v>52.634999999999998</v>
      </c>
      <c r="I214" s="173"/>
      <c r="J214" s="174">
        <f>ROUND(I214*H214,2)</f>
        <v>0</v>
      </c>
      <c r="K214" s="175"/>
      <c r="L214" s="38"/>
      <c r="M214" s="176" t="s">
        <v>1</v>
      </c>
      <c r="N214" s="177" t="s">
        <v>41</v>
      </c>
      <c r="O214" s="76"/>
      <c r="P214" s="178">
        <f>O214*H214</f>
        <v>0</v>
      </c>
      <c r="Q214" s="178">
        <v>0.0025000000000000001</v>
      </c>
      <c r="R214" s="178">
        <f>Q214*H214</f>
        <v>0.1315875</v>
      </c>
      <c r="S214" s="178">
        <v>0</v>
      </c>
      <c r="T214" s="17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0" t="s">
        <v>136</v>
      </c>
      <c r="AT214" s="180" t="s">
        <v>132</v>
      </c>
      <c r="AU214" s="180" t="s">
        <v>86</v>
      </c>
      <c r="AY214" s="18" t="s">
        <v>130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18" t="s">
        <v>84</v>
      </c>
      <c r="BK214" s="181">
        <f>ROUND(I214*H214,2)</f>
        <v>0</v>
      </c>
      <c r="BL214" s="18" t="s">
        <v>136</v>
      </c>
      <c r="BM214" s="180" t="s">
        <v>309</v>
      </c>
    </row>
    <row r="215" s="13" customFormat="1">
      <c r="A215" s="13"/>
      <c r="B215" s="182"/>
      <c r="C215" s="13"/>
      <c r="D215" s="183" t="s">
        <v>138</v>
      </c>
      <c r="E215" s="184" t="s">
        <v>1</v>
      </c>
      <c r="F215" s="185" t="s">
        <v>310</v>
      </c>
      <c r="G215" s="13"/>
      <c r="H215" s="186">
        <v>52.634999999999998</v>
      </c>
      <c r="I215" s="187"/>
      <c r="J215" s="13"/>
      <c r="K215" s="13"/>
      <c r="L215" s="182"/>
      <c r="M215" s="188"/>
      <c r="N215" s="189"/>
      <c r="O215" s="189"/>
      <c r="P215" s="189"/>
      <c r="Q215" s="189"/>
      <c r="R215" s="189"/>
      <c r="S215" s="189"/>
      <c r="T215" s="19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4" t="s">
        <v>138</v>
      </c>
      <c r="AU215" s="184" t="s">
        <v>86</v>
      </c>
      <c r="AV215" s="13" t="s">
        <v>86</v>
      </c>
      <c r="AW215" s="13" t="s">
        <v>32</v>
      </c>
      <c r="AX215" s="13" t="s">
        <v>84</v>
      </c>
      <c r="AY215" s="184" t="s">
        <v>130</v>
      </c>
    </row>
    <row r="216" s="12" customFormat="1" ht="22.8" customHeight="1">
      <c r="A216" s="12"/>
      <c r="B216" s="154"/>
      <c r="C216" s="12"/>
      <c r="D216" s="155" t="s">
        <v>75</v>
      </c>
      <c r="E216" s="165" t="s">
        <v>152</v>
      </c>
      <c r="F216" s="165" t="s">
        <v>311</v>
      </c>
      <c r="G216" s="12"/>
      <c r="H216" s="12"/>
      <c r="I216" s="157"/>
      <c r="J216" s="166">
        <f>BK216</f>
        <v>0</v>
      </c>
      <c r="K216" s="12"/>
      <c r="L216" s="154"/>
      <c r="M216" s="159"/>
      <c r="N216" s="160"/>
      <c r="O216" s="160"/>
      <c r="P216" s="161">
        <f>SUM(P217:P222)</f>
        <v>0</v>
      </c>
      <c r="Q216" s="160"/>
      <c r="R216" s="161">
        <f>SUM(R217:R222)</f>
        <v>5.9389880000000002</v>
      </c>
      <c r="S216" s="160"/>
      <c r="T216" s="162">
        <f>SUM(T217:T222)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55" t="s">
        <v>84</v>
      </c>
      <c r="AT216" s="163" t="s">
        <v>75</v>
      </c>
      <c r="AU216" s="163" t="s">
        <v>84</v>
      </c>
      <c r="AY216" s="155" t="s">
        <v>130</v>
      </c>
      <c r="BK216" s="164">
        <f>SUM(BK217:BK222)</f>
        <v>0</v>
      </c>
    </row>
    <row r="217" s="2" customFormat="1" ht="24.15" customHeight="1">
      <c r="A217" s="37"/>
      <c r="B217" s="167"/>
      <c r="C217" s="168" t="s">
        <v>312</v>
      </c>
      <c r="D217" s="168" t="s">
        <v>132</v>
      </c>
      <c r="E217" s="169" t="s">
        <v>313</v>
      </c>
      <c r="F217" s="170" t="s">
        <v>314</v>
      </c>
      <c r="G217" s="171" t="s">
        <v>135</v>
      </c>
      <c r="H217" s="172">
        <v>58.950000000000003</v>
      </c>
      <c r="I217" s="173"/>
      <c r="J217" s="174">
        <f>ROUND(I217*H217,2)</f>
        <v>0</v>
      </c>
      <c r="K217" s="175"/>
      <c r="L217" s="38"/>
      <c r="M217" s="176" t="s">
        <v>1</v>
      </c>
      <c r="N217" s="177" t="s">
        <v>41</v>
      </c>
      <c r="O217" s="76"/>
      <c r="P217" s="178">
        <f>O217*H217</f>
        <v>0</v>
      </c>
      <c r="Q217" s="178">
        <v>0</v>
      </c>
      <c r="R217" s="178">
        <f>Q217*H217</f>
        <v>0</v>
      </c>
      <c r="S217" s="178">
        <v>0</v>
      </c>
      <c r="T217" s="17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0" t="s">
        <v>136</v>
      </c>
      <c r="AT217" s="180" t="s">
        <v>132</v>
      </c>
      <c r="AU217" s="180" t="s">
        <v>86</v>
      </c>
      <c r="AY217" s="18" t="s">
        <v>130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18" t="s">
        <v>84</v>
      </c>
      <c r="BK217" s="181">
        <f>ROUND(I217*H217,2)</f>
        <v>0</v>
      </c>
      <c r="BL217" s="18" t="s">
        <v>136</v>
      </c>
      <c r="BM217" s="180" t="s">
        <v>315</v>
      </c>
    </row>
    <row r="218" s="2" customFormat="1" ht="33" customHeight="1">
      <c r="A218" s="37"/>
      <c r="B218" s="167"/>
      <c r="C218" s="168" t="s">
        <v>316</v>
      </c>
      <c r="D218" s="168" t="s">
        <v>132</v>
      </c>
      <c r="E218" s="169" t="s">
        <v>317</v>
      </c>
      <c r="F218" s="170" t="s">
        <v>318</v>
      </c>
      <c r="G218" s="171" t="s">
        <v>135</v>
      </c>
      <c r="H218" s="172">
        <v>58.950000000000003</v>
      </c>
      <c r="I218" s="173"/>
      <c r="J218" s="174">
        <f>ROUND(I218*H218,2)</f>
        <v>0</v>
      </c>
      <c r="K218" s="175"/>
      <c r="L218" s="38"/>
      <c r="M218" s="176" t="s">
        <v>1</v>
      </c>
      <c r="N218" s="177" t="s">
        <v>41</v>
      </c>
      <c r="O218" s="76"/>
      <c r="P218" s="178">
        <f>O218*H218</f>
        <v>0</v>
      </c>
      <c r="Q218" s="178">
        <v>0.089219999999999994</v>
      </c>
      <c r="R218" s="178">
        <f>Q218*H218</f>
        <v>5.2595190000000001</v>
      </c>
      <c r="S218" s="178">
        <v>0</v>
      </c>
      <c r="T218" s="17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0" t="s">
        <v>136</v>
      </c>
      <c r="AT218" s="180" t="s">
        <v>132</v>
      </c>
      <c r="AU218" s="180" t="s">
        <v>86</v>
      </c>
      <c r="AY218" s="18" t="s">
        <v>130</v>
      </c>
      <c r="BE218" s="181">
        <f>IF(N218="základní",J218,0)</f>
        <v>0</v>
      </c>
      <c r="BF218" s="181">
        <f>IF(N218="snížená",J218,0)</f>
        <v>0</v>
      </c>
      <c r="BG218" s="181">
        <f>IF(N218="zákl. přenesená",J218,0)</f>
        <v>0</v>
      </c>
      <c r="BH218" s="181">
        <f>IF(N218="sníž. přenesená",J218,0)</f>
        <v>0</v>
      </c>
      <c r="BI218" s="181">
        <f>IF(N218="nulová",J218,0)</f>
        <v>0</v>
      </c>
      <c r="BJ218" s="18" t="s">
        <v>84</v>
      </c>
      <c r="BK218" s="181">
        <f>ROUND(I218*H218,2)</f>
        <v>0</v>
      </c>
      <c r="BL218" s="18" t="s">
        <v>136</v>
      </c>
      <c r="BM218" s="180" t="s">
        <v>319</v>
      </c>
    </row>
    <row r="219" s="2" customFormat="1" ht="24.15" customHeight="1">
      <c r="A219" s="37"/>
      <c r="B219" s="167"/>
      <c r="C219" s="206" t="s">
        <v>320</v>
      </c>
      <c r="D219" s="206" t="s">
        <v>229</v>
      </c>
      <c r="E219" s="207" t="s">
        <v>321</v>
      </c>
      <c r="F219" s="208" t="s">
        <v>322</v>
      </c>
      <c r="G219" s="209" t="s">
        <v>135</v>
      </c>
      <c r="H219" s="210">
        <v>6.0129999999999999</v>
      </c>
      <c r="I219" s="211"/>
      <c r="J219" s="212">
        <f>ROUND(I219*H219,2)</f>
        <v>0</v>
      </c>
      <c r="K219" s="213"/>
      <c r="L219" s="214"/>
      <c r="M219" s="215" t="s">
        <v>1</v>
      </c>
      <c r="N219" s="216" t="s">
        <v>41</v>
      </c>
      <c r="O219" s="76"/>
      <c r="P219" s="178">
        <f>O219*H219</f>
        <v>0</v>
      </c>
      <c r="Q219" s="178">
        <v>0.113</v>
      </c>
      <c r="R219" s="178">
        <f>Q219*H219</f>
        <v>0.67946899999999999</v>
      </c>
      <c r="S219" s="178">
        <v>0</v>
      </c>
      <c r="T219" s="17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0" t="s">
        <v>170</v>
      </c>
      <c r="AT219" s="180" t="s">
        <v>229</v>
      </c>
      <c r="AU219" s="180" t="s">
        <v>86</v>
      </c>
      <c r="AY219" s="18" t="s">
        <v>130</v>
      </c>
      <c r="BE219" s="181">
        <f>IF(N219="základní",J219,0)</f>
        <v>0</v>
      </c>
      <c r="BF219" s="181">
        <f>IF(N219="snížená",J219,0)</f>
        <v>0</v>
      </c>
      <c r="BG219" s="181">
        <f>IF(N219="zákl. přenesená",J219,0)</f>
        <v>0</v>
      </c>
      <c r="BH219" s="181">
        <f>IF(N219="sníž. přenesená",J219,0)</f>
        <v>0</v>
      </c>
      <c r="BI219" s="181">
        <f>IF(N219="nulová",J219,0)</f>
        <v>0</v>
      </c>
      <c r="BJ219" s="18" t="s">
        <v>84</v>
      </c>
      <c r="BK219" s="181">
        <f>ROUND(I219*H219,2)</f>
        <v>0</v>
      </c>
      <c r="BL219" s="18" t="s">
        <v>136</v>
      </c>
      <c r="BM219" s="180" t="s">
        <v>323</v>
      </c>
    </row>
    <row r="220" s="15" customFormat="1">
      <c r="A220" s="15"/>
      <c r="B220" s="199"/>
      <c r="C220" s="15"/>
      <c r="D220" s="183" t="s">
        <v>138</v>
      </c>
      <c r="E220" s="200" t="s">
        <v>1</v>
      </c>
      <c r="F220" s="201" t="s">
        <v>324</v>
      </c>
      <c r="G220" s="15"/>
      <c r="H220" s="200" t="s">
        <v>1</v>
      </c>
      <c r="I220" s="202"/>
      <c r="J220" s="15"/>
      <c r="K220" s="15"/>
      <c r="L220" s="199"/>
      <c r="M220" s="203"/>
      <c r="N220" s="204"/>
      <c r="O220" s="204"/>
      <c r="P220" s="204"/>
      <c r="Q220" s="204"/>
      <c r="R220" s="204"/>
      <c r="S220" s="204"/>
      <c r="T220" s="20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00" t="s">
        <v>138</v>
      </c>
      <c r="AU220" s="200" t="s">
        <v>86</v>
      </c>
      <c r="AV220" s="15" t="s">
        <v>84</v>
      </c>
      <c r="AW220" s="15" t="s">
        <v>32</v>
      </c>
      <c r="AX220" s="15" t="s">
        <v>76</v>
      </c>
      <c r="AY220" s="200" t="s">
        <v>130</v>
      </c>
    </row>
    <row r="221" s="13" customFormat="1">
      <c r="A221" s="13"/>
      <c r="B221" s="182"/>
      <c r="C221" s="13"/>
      <c r="D221" s="183" t="s">
        <v>138</v>
      </c>
      <c r="E221" s="184" t="s">
        <v>1</v>
      </c>
      <c r="F221" s="185" t="s">
        <v>325</v>
      </c>
      <c r="G221" s="13"/>
      <c r="H221" s="186">
        <v>5.8949999999999996</v>
      </c>
      <c r="I221" s="187"/>
      <c r="J221" s="13"/>
      <c r="K221" s="13"/>
      <c r="L221" s="182"/>
      <c r="M221" s="188"/>
      <c r="N221" s="189"/>
      <c r="O221" s="189"/>
      <c r="P221" s="189"/>
      <c r="Q221" s="189"/>
      <c r="R221" s="189"/>
      <c r="S221" s="189"/>
      <c r="T221" s="19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4" t="s">
        <v>138</v>
      </c>
      <c r="AU221" s="184" t="s">
        <v>86</v>
      </c>
      <c r="AV221" s="13" t="s">
        <v>86</v>
      </c>
      <c r="AW221" s="13" t="s">
        <v>32</v>
      </c>
      <c r="AX221" s="13" t="s">
        <v>84</v>
      </c>
      <c r="AY221" s="184" t="s">
        <v>130</v>
      </c>
    </row>
    <row r="222" s="13" customFormat="1">
      <c r="A222" s="13"/>
      <c r="B222" s="182"/>
      <c r="C222" s="13"/>
      <c r="D222" s="183" t="s">
        <v>138</v>
      </c>
      <c r="E222" s="13"/>
      <c r="F222" s="185" t="s">
        <v>326</v>
      </c>
      <c r="G222" s="13"/>
      <c r="H222" s="186">
        <v>6.0129999999999999</v>
      </c>
      <c r="I222" s="187"/>
      <c r="J222" s="13"/>
      <c r="K222" s="13"/>
      <c r="L222" s="182"/>
      <c r="M222" s="188"/>
      <c r="N222" s="189"/>
      <c r="O222" s="189"/>
      <c r="P222" s="189"/>
      <c r="Q222" s="189"/>
      <c r="R222" s="189"/>
      <c r="S222" s="189"/>
      <c r="T222" s="19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4" t="s">
        <v>138</v>
      </c>
      <c r="AU222" s="184" t="s">
        <v>86</v>
      </c>
      <c r="AV222" s="13" t="s">
        <v>86</v>
      </c>
      <c r="AW222" s="13" t="s">
        <v>3</v>
      </c>
      <c r="AX222" s="13" t="s">
        <v>84</v>
      </c>
      <c r="AY222" s="184" t="s">
        <v>130</v>
      </c>
    </row>
    <row r="223" s="12" customFormat="1" ht="22.8" customHeight="1">
      <c r="A223" s="12"/>
      <c r="B223" s="154"/>
      <c r="C223" s="12"/>
      <c r="D223" s="155" t="s">
        <v>75</v>
      </c>
      <c r="E223" s="165" t="s">
        <v>158</v>
      </c>
      <c r="F223" s="165" t="s">
        <v>327</v>
      </c>
      <c r="G223" s="12"/>
      <c r="H223" s="12"/>
      <c r="I223" s="157"/>
      <c r="J223" s="166">
        <f>BK223</f>
        <v>0</v>
      </c>
      <c r="K223" s="12"/>
      <c r="L223" s="154"/>
      <c r="M223" s="159"/>
      <c r="N223" s="160"/>
      <c r="O223" s="160"/>
      <c r="P223" s="161">
        <f>SUM(P224:P229)</f>
        <v>0</v>
      </c>
      <c r="Q223" s="160"/>
      <c r="R223" s="161">
        <f>SUM(R224:R229)</f>
        <v>14.016910490000001</v>
      </c>
      <c r="S223" s="160"/>
      <c r="T223" s="162">
        <f>SUM(T224:T229)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55" t="s">
        <v>84</v>
      </c>
      <c r="AT223" s="163" t="s">
        <v>75</v>
      </c>
      <c r="AU223" s="163" t="s">
        <v>84</v>
      </c>
      <c r="AY223" s="155" t="s">
        <v>130</v>
      </c>
      <c r="BK223" s="164">
        <f>SUM(BK224:BK229)</f>
        <v>0</v>
      </c>
    </row>
    <row r="224" s="2" customFormat="1" ht="33" customHeight="1">
      <c r="A224" s="37"/>
      <c r="B224" s="167"/>
      <c r="C224" s="168" t="s">
        <v>328</v>
      </c>
      <c r="D224" s="168" t="s">
        <v>132</v>
      </c>
      <c r="E224" s="169" t="s">
        <v>329</v>
      </c>
      <c r="F224" s="170" t="s">
        <v>330</v>
      </c>
      <c r="G224" s="171" t="s">
        <v>135</v>
      </c>
      <c r="H224" s="172">
        <v>38.700000000000003</v>
      </c>
      <c r="I224" s="173"/>
      <c r="J224" s="174">
        <f>ROUND(I224*H224,2)</f>
        <v>0</v>
      </c>
      <c r="K224" s="175"/>
      <c r="L224" s="38"/>
      <c r="M224" s="176" t="s">
        <v>1</v>
      </c>
      <c r="N224" s="177" t="s">
        <v>41</v>
      </c>
      <c r="O224" s="76"/>
      <c r="P224" s="178">
        <f>O224*H224</f>
        <v>0</v>
      </c>
      <c r="Q224" s="178">
        <v>0.02428</v>
      </c>
      <c r="R224" s="178">
        <f>Q224*H224</f>
        <v>0.93963600000000003</v>
      </c>
      <c r="S224" s="178">
        <v>0</v>
      </c>
      <c r="T224" s="17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0" t="s">
        <v>136</v>
      </c>
      <c r="AT224" s="180" t="s">
        <v>132</v>
      </c>
      <c r="AU224" s="180" t="s">
        <v>86</v>
      </c>
      <c r="AY224" s="18" t="s">
        <v>130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18" t="s">
        <v>84</v>
      </c>
      <c r="BK224" s="181">
        <f>ROUND(I224*H224,2)</f>
        <v>0</v>
      </c>
      <c r="BL224" s="18" t="s">
        <v>136</v>
      </c>
      <c r="BM224" s="180" t="s">
        <v>331</v>
      </c>
    </row>
    <row r="225" s="13" customFormat="1">
      <c r="A225" s="13"/>
      <c r="B225" s="182"/>
      <c r="C225" s="13"/>
      <c r="D225" s="183" t="s">
        <v>138</v>
      </c>
      <c r="E225" s="184" t="s">
        <v>1</v>
      </c>
      <c r="F225" s="185" t="s">
        <v>263</v>
      </c>
      <c r="G225" s="13"/>
      <c r="H225" s="186">
        <v>38.700000000000003</v>
      </c>
      <c r="I225" s="187"/>
      <c r="J225" s="13"/>
      <c r="K225" s="13"/>
      <c r="L225" s="182"/>
      <c r="M225" s="188"/>
      <c r="N225" s="189"/>
      <c r="O225" s="189"/>
      <c r="P225" s="189"/>
      <c r="Q225" s="189"/>
      <c r="R225" s="189"/>
      <c r="S225" s="189"/>
      <c r="T225" s="19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4" t="s">
        <v>138</v>
      </c>
      <c r="AU225" s="184" t="s">
        <v>86</v>
      </c>
      <c r="AV225" s="13" t="s">
        <v>86</v>
      </c>
      <c r="AW225" s="13" t="s">
        <v>32</v>
      </c>
      <c r="AX225" s="13" t="s">
        <v>84</v>
      </c>
      <c r="AY225" s="184" t="s">
        <v>130</v>
      </c>
    </row>
    <row r="226" s="2" customFormat="1" ht="33" customHeight="1">
      <c r="A226" s="37"/>
      <c r="B226" s="167"/>
      <c r="C226" s="168" t="s">
        <v>332</v>
      </c>
      <c r="D226" s="168" t="s">
        <v>132</v>
      </c>
      <c r="E226" s="169" t="s">
        <v>333</v>
      </c>
      <c r="F226" s="170" t="s">
        <v>334</v>
      </c>
      <c r="G226" s="171" t="s">
        <v>149</v>
      </c>
      <c r="H226" s="172">
        <v>5.2270000000000003</v>
      </c>
      <c r="I226" s="173"/>
      <c r="J226" s="174">
        <f>ROUND(I226*H226,2)</f>
        <v>0</v>
      </c>
      <c r="K226" s="175"/>
      <c r="L226" s="38"/>
      <c r="M226" s="176" t="s">
        <v>1</v>
      </c>
      <c r="N226" s="177" t="s">
        <v>41</v>
      </c>
      <c r="O226" s="76"/>
      <c r="P226" s="178">
        <f>O226*H226</f>
        <v>0</v>
      </c>
      <c r="Q226" s="178">
        <v>2.5018699999999998</v>
      </c>
      <c r="R226" s="178">
        <f>Q226*H226</f>
        <v>13.077274490000001</v>
      </c>
      <c r="S226" s="178">
        <v>0</v>
      </c>
      <c r="T226" s="17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0" t="s">
        <v>136</v>
      </c>
      <c r="AT226" s="180" t="s">
        <v>132</v>
      </c>
      <c r="AU226" s="180" t="s">
        <v>86</v>
      </c>
      <c r="AY226" s="18" t="s">
        <v>130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18" t="s">
        <v>84</v>
      </c>
      <c r="BK226" s="181">
        <f>ROUND(I226*H226,2)</f>
        <v>0</v>
      </c>
      <c r="BL226" s="18" t="s">
        <v>136</v>
      </c>
      <c r="BM226" s="180" t="s">
        <v>335</v>
      </c>
    </row>
    <row r="227" s="13" customFormat="1">
      <c r="A227" s="13"/>
      <c r="B227" s="182"/>
      <c r="C227" s="13"/>
      <c r="D227" s="183" t="s">
        <v>138</v>
      </c>
      <c r="E227" s="184" t="s">
        <v>1</v>
      </c>
      <c r="F227" s="185" t="s">
        <v>336</v>
      </c>
      <c r="G227" s="13"/>
      <c r="H227" s="186">
        <v>5.2270000000000003</v>
      </c>
      <c r="I227" s="187"/>
      <c r="J227" s="13"/>
      <c r="K227" s="13"/>
      <c r="L227" s="182"/>
      <c r="M227" s="188"/>
      <c r="N227" s="189"/>
      <c r="O227" s="189"/>
      <c r="P227" s="189"/>
      <c r="Q227" s="189"/>
      <c r="R227" s="189"/>
      <c r="S227" s="189"/>
      <c r="T227" s="19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4" t="s">
        <v>138</v>
      </c>
      <c r="AU227" s="184" t="s">
        <v>86</v>
      </c>
      <c r="AV227" s="13" t="s">
        <v>86</v>
      </c>
      <c r="AW227" s="13" t="s">
        <v>32</v>
      </c>
      <c r="AX227" s="13" t="s">
        <v>84</v>
      </c>
      <c r="AY227" s="184" t="s">
        <v>130</v>
      </c>
    </row>
    <row r="228" s="2" customFormat="1" ht="24.15" customHeight="1">
      <c r="A228" s="37"/>
      <c r="B228" s="167"/>
      <c r="C228" s="168" t="s">
        <v>337</v>
      </c>
      <c r="D228" s="168" t="s">
        <v>132</v>
      </c>
      <c r="E228" s="169" t="s">
        <v>338</v>
      </c>
      <c r="F228" s="170" t="s">
        <v>339</v>
      </c>
      <c r="G228" s="171" t="s">
        <v>149</v>
      </c>
      <c r="H228" s="172">
        <v>5.2270000000000003</v>
      </c>
      <c r="I228" s="173"/>
      <c r="J228" s="174">
        <f>ROUND(I228*H228,2)</f>
        <v>0</v>
      </c>
      <c r="K228" s="175"/>
      <c r="L228" s="38"/>
      <c r="M228" s="176" t="s">
        <v>1</v>
      </c>
      <c r="N228" s="177" t="s">
        <v>41</v>
      </c>
      <c r="O228" s="76"/>
      <c r="P228" s="178">
        <f>O228*H228</f>
        <v>0</v>
      </c>
      <c r="Q228" s="178">
        <v>0</v>
      </c>
      <c r="R228" s="178">
        <f>Q228*H228</f>
        <v>0</v>
      </c>
      <c r="S228" s="178">
        <v>0</v>
      </c>
      <c r="T228" s="17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0" t="s">
        <v>136</v>
      </c>
      <c r="AT228" s="180" t="s">
        <v>132</v>
      </c>
      <c r="AU228" s="180" t="s">
        <v>86</v>
      </c>
      <c r="AY228" s="18" t="s">
        <v>130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18" t="s">
        <v>84</v>
      </c>
      <c r="BK228" s="181">
        <f>ROUND(I228*H228,2)</f>
        <v>0</v>
      </c>
      <c r="BL228" s="18" t="s">
        <v>136</v>
      </c>
      <c r="BM228" s="180" t="s">
        <v>340</v>
      </c>
    </row>
    <row r="229" s="2" customFormat="1" ht="24.15" customHeight="1">
      <c r="A229" s="37"/>
      <c r="B229" s="167"/>
      <c r="C229" s="168" t="s">
        <v>341</v>
      </c>
      <c r="D229" s="168" t="s">
        <v>132</v>
      </c>
      <c r="E229" s="169" t="s">
        <v>342</v>
      </c>
      <c r="F229" s="170" t="s">
        <v>343</v>
      </c>
      <c r="G229" s="171" t="s">
        <v>149</v>
      </c>
      <c r="H229" s="172">
        <v>5.2270000000000003</v>
      </c>
      <c r="I229" s="173"/>
      <c r="J229" s="174">
        <f>ROUND(I229*H229,2)</f>
        <v>0</v>
      </c>
      <c r="K229" s="175"/>
      <c r="L229" s="38"/>
      <c r="M229" s="176" t="s">
        <v>1</v>
      </c>
      <c r="N229" s="177" t="s">
        <v>41</v>
      </c>
      <c r="O229" s="76"/>
      <c r="P229" s="178">
        <f>O229*H229</f>
        <v>0</v>
      </c>
      <c r="Q229" s="178">
        <v>0</v>
      </c>
      <c r="R229" s="178">
        <f>Q229*H229</f>
        <v>0</v>
      </c>
      <c r="S229" s="178">
        <v>0</v>
      </c>
      <c r="T229" s="17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0" t="s">
        <v>136</v>
      </c>
      <c r="AT229" s="180" t="s">
        <v>132</v>
      </c>
      <c r="AU229" s="180" t="s">
        <v>86</v>
      </c>
      <c r="AY229" s="18" t="s">
        <v>130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18" t="s">
        <v>84</v>
      </c>
      <c r="BK229" s="181">
        <f>ROUND(I229*H229,2)</f>
        <v>0</v>
      </c>
      <c r="BL229" s="18" t="s">
        <v>136</v>
      </c>
      <c r="BM229" s="180" t="s">
        <v>344</v>
      </c>
    </row>
    <row r="230" s="12" customFormat="1" ht="22.8" customHeight="1">
      <c r="A230" s="12"/>
      <c r="B230" s="154"/>
      <c r="C230" s="12"/>
      <c r="D230" s="155" t="s">
        <v>75</v>
      </c>
      <c r="E230" s="165" t="s">
        <v>174</v>
      </c>
      <c r="F230" s="165" t="s">
        <v>345</v>
      </c>
      <c r="G230" s="12"/>
      <c r="H230" s="12"/>
      <c r="I230" s="157"/>
      <c r="J230" s="166">
        <f>BK230</f>
        <v>0</v>
      </c>
      <c r="K230" s="12"/>
      <c r="L230" s="154"/>
      <c r="M230" s="159"/>
      <c r="N230" s="160"/>
      <c r="O230" s="160"/>
      <c r="P230" s="161">
        <f>SUM(P231:P249)</f>
        <v>0</v>
      </c>
      <c r="Q230" s="160"/>
      <c r="R230" s="161">
        <f>SUM(R231:R249)</f>
        <v>0.066862799999999986</v>
      </c>
      <c r="S230" s="160"/>
      <c r="T230" s="162">
        <f>SUM(T231:T249)</f>
        <v>46.221990000000005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55" t="s">
        <v>84</v>
      </c>
      <c r="AT230" s="163" t="s">
        <v>75</v>
      </c>
      <c r="AU230" s="163" t="s">
        <v>84</v>
      </c>
      <c r="AY230" s="155" t="s">
        <v>130</v>
      </c>
      <c r="BK230" s="164">
        <f>SUM(BK231:BK249)</f>
        <v>0</v>
      </c>
    </row>
    <row r="231" s="2" customFormat="1" ht="16.5" customHeight="1">
      <c r="A231" s="37"/>
      <c r="B231" s="167"/>
      <c r="C231" s="168" t="s">
        <v>346</v>
      </c>
      <c r="D231" s="168" t="s">
        <v>132</v>
      </c>
      <c r="E231" s="169" t="s">
        <v>347</v>
      </c>
      <c r="F231" s="170" t="s">
        <v>348</v>
      </c>
      <c r="G231" s="171" t="s">
        <v>135</v>
      </c>
      <c r="H231" s="172">
        <v>1.3</v>
      </c>
      <c r="I231" s="173"/>
      <c r="J231" s="174">
        <f>ROUND(I231*H231,2)</f>
        <v>0</v>
      </c>
      <c r="K231" s="175"/>
      <c r="L231" s="38"/>
      <c r="M231" s="176" t="s">
        <v>1</v>
      </c>
      <c r="N231" s="177" t="s">
        <v>41</v>
      </c>
      <c r="O231" s="76"/>
      <c r="P231" s="178">
        <f>O231*H231</f>
        <v>0</v>
      </c>
      <c r="Q231" s="178">
        <v>0.0030200000000000001</v>
      </c>
      <c r="R231" s="178">
        <f>Q231*H231</f>
        <v>0.0039260000000000007</v>
      </c>
      <c r="S231" s="178">
        <v>0</v>
      </c>
      <c r="T231" s="17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0" t="s">
        <v>136</v>
      </c>
      <c r="AT231" s="180" t="s">
        <v>132</v>
      </c>
      <c r="AU231" s="180" t="s">
        <v>86</v>
      </c>
      <c r="AY231" s="18" t="s">
        <v>130</v>
      </c>
      <c r="BE231" s="181">
        <f>IF(N231="základní",J231,0)</f>
        <v>0</v>
      </c>
      <c r="BF231" s="181">
        <f>IF(N231="snížená",J231,0)</f>
        <v>0</v>
      </c>
      <c r="BG231" s="181">
        <f>IF(N231="zákl. přenesená",J231,0)</f>
        <v>0</v>
      </c>
      <c r="BH231" s="181">
        <f>IF(N231="sníž. přenesená",J231,0)</f>
        <v>0</v>
      </c>
      <c r="BI231" s="181">
        <f>IF(N231="nulová",J231,0)</f>
        <v>0</v>
      </c>
      <c r="BJ231" s="18" t="s">
        <v>84</v>
      </c>
      <c r="BK231" s="181">
        <f>ROUND(I231*H231,2)</f>
        <v>0</v>
      </c>
      <c r="BL231" s="18" t="s">
        <v>136</v>
      </c>
      <c r="BM231" s="180" t="s">
        <v>349</v>
      </c>
    </row>
    <row r="232" s="13" customFormat="1">
      <c r="A232" s="13"/>
      <c r="B232" s="182"/>
      <c r="C232" s="13"/>
      <c r="D232" s="183" t="s">
        <v>138</v>
      </c>
      <c r="E232" s="184" t="s">
        <v>1</v>
      </c>
      <c r="F232" s="185" t="s">
        <v>350</v>
      </c>
      <c r="G232" s="13"/>
      <c r="H232" s="186">
        <v>0.57499999999999996</v>
      </c>
      <c r="I232" s="187"/>
      <c r="J232" s="13"/>
      <c r="K232" s="13"/>
      <c r="L232" s="182"/>
      <c r="M232" s="188"/>
      <c r="N232" s="189"/>
      <c r="O232" s="189"/>
      <c r="P232" s="189"/>
      <c r="Q232" s="189"/>
      <c r="R232" s="189"/>
      <c r="S232" s="189"/>
      <c r="T232" s="19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4" t="s">
        <v>138</v>
      </c>
      <c r="AU232" s="184" t="s">
        <v>86</v>
      </c>
      <c r="AV232" s="13" t="s">
        <v>86</v>
      </c>
      <c r="AW232" s="13" t="s">
        <v>32</v>
      </c>
      <c r="AX232" s="13" t="s">
        <v>76</v>
      </c>
      <c r="AY232" s="184" t="s">
        <v>130</v>
      </c>
    </row>
    <row r="233" s="13" customFormat="1">
      <c r="A233" s="13"/>
      <c r="B233" s="182"/>
      <c r="C233" s="13"/>
      <c r="D233" s="183" t="s">
        <v>138</v>
      </c>
      <c r="E233" s="184" t="s">
        <v>1</v>
      </c>
      <c r="F233" s="185" t="s">
        <v>287</v>
      </c>
      <c r="G233" s="13"/>
      <c r="H233" s="186">
        <v>0.72499999999999998</v>
      </c>
      <c r="I233" s="187"/>
      <c r="J233" s="13"/>
      <c r="K233" s="13"/>
      <c r="L233" s="182"/>
      <c r="M233" s="188"/>
      <c r="N233" s="189"/>
      <c r="O233" s="189"/>
      <c r="P233" s="189"/>
      <c r="Q233" s="189"/>
      <c r="R233" s="189"/>
      <c r="S233" s="189"/>
      <c r="T233" s="19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4" t="s">
        <v>138</v>
      </c>
      <c r="AU233" s="184" t="s">
        <v>86</v>
      </c>
      <c r="AV233" s="13" t="s">
        <v>86</v>
      </c>
      <c r="AW233" s="13" t="s">
        <v>32</v>
      </c>
      <c r="AX233" s="13" t="s">
        <v>76</v>
      </c>
      <c r="AY233" s="184" t="s">
        <v>130</v>
      </c>
    </row>
    <row r="234" s="14" customFormat="1">
      <c r="A234" s="14"/>
      <c r="B234" s="191"/>
      <c r="C234" s="14"/>
      <c r="D234" s="183" t="s">
        <v>138</v>
      </c>
      <c r="E234" s="192" t="s">
        <v>1</v>
      </c>
      <c r="F234" s="193" t="s">
        <v>169</v>
      </c>
      <c r="G234" s="14"/>
      <c r="H234" s="194">
        <v>1.3</v>
      </c>
      <c r="I234" s="195"/>
      <c r="J234" s="14"/>
      <c r="K234" s="14"/>
      <c r="L234" s="191"/>
      <c r="M234" s="196"/>
      <c r="N234" s="197"/>
      <c r="O234" s="197"/>
      <c r="P234" s="197"/>
      <c r="Q234" s="197"/>
      <c r="R234" s="197"/>
      <c r="S234" s="197"/>
      <c r="T234" s="19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2" t="s">
        <v>138</v>
      </c>
      <c r="AU234" s="192" t="s">
        <v>86</v>
      </c>
      <c r="AV234" s="14" t="s">
        <v>136</v>
      </c>
      <c r="AW234" s="14" t="s">
        <v>32</v>
      </c>
      <c r="AX234" s="14" t="s">
        <v>84</v>
      </c>
      <c r="AY234" s="192" t="s">
        <v>130</v>
      </c>
    </row>
    <row r="235" s="2" customFormat="1" ht="33" customHeight="1">
      <c r="A235" s="37"/>
      <c r="B235" s="167"/>
      <c r="C235" s="168" t="s">
        <v>351</v>
      </c>
      <c r="D235" s="168" t="s">
        <v>132</v>
      </c>
      <c r="E235" s="169" t="s">
        <v>352</v>
      </c>
      <c r="F235" s="170" t="s">
        <v>353</v>
      </c>
      <c r="G235" s="171" t="s">
        <v>354</v>
      </c>
      <c r="H235" s="172">
        <v>4</v>
      </c>
      <c r="I235" s="173"/>
      <c r="J235" s="174">
        <f>ROUND(I235*H235,2)</f>
        <v>0</v>
      </c>
      <c r="K235" s="175"/>
      <c r="L235" s="38"/>
      <c r="M235" s="176" t="s">
        <v>1</v>
      </c>
      <c r="N235" s="177" t="s">
        <v>41</v>
      </c>
      <c r="O235" s="76"/>
      <c r="P235" s="178">
        <f>O235*H235</f>
        <v>0</v>
      </c>
      <c r="Q235" s="178">
        <v>0</v>
      </c>
      <c r="R235" s="178">
        <f>Q235*H235</f>
        <v>0</v>
      </c>
      <c r="S235" s="178">
        <v>0</v>
      </c>
      <c r="T235" s="17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0" t="s">
        <v>136</v>
      </c>
      <c r="AT235" s="180" t="s">
        <v>132</v>
      </c>
      <c r="AU235" s="180" t="s">
        <v>86</v>
      </c>
      <c r="AY235" s="18" t="s">
        <v>130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18" t="s">
        <v>84</v>
      </c>
      <c r="BK235" s="181">
        <f>ROUND(I235*H235,2)</f>
        <v>0</v>
      </c>
      <c r="BL235" s="18" t="s">
        <v>136</v>
      </c>
      <c r="BM235" s="180" t="s">
        <v>355</v>
      </c>
    </row>
    <row r="236" s="2" customFormat="1" ht="37.8" customHeight="1">
      <c r="A236" s="37"/>
      <c r="B236" s="167"/>
      <c r="C236" s="206" t="s">
        <v>356</v>
      </c>
      <c r="D236" s="206" t="s">
        <v>229</v>
      </c>
      <c r="E236" s="207" t="s">
        <v>357</v>
      </c>
      <c r="F236" s="208" t="s">
        <v>358</v>
      </c>
      <c r="G236" s="209" t="s">
        <v>354</v>
      </c>
      <c r="H236" s="210">
        <v>4</v>
      </c>
      <c r="I236" s="211"/>
      <c r="J236" s="212">
        <f>ROUND(I236*H236,2)</f>
        <v>0</v>
      </c>
      <c r="K236" s="213"/>
      <c r="L236" s="214"/>
      <c r="M236" s="215" t="s">
        <v>1</v>
      </c>
      <c r="N236" s="216" t="s">
        <v>41</v>
      </c>
      <c r="O236" s="76"/>
      <c r="P236" s="178">
        <f>O236*H236</f>
        <v>0</v>
      </c>
      <c r="Q236" s="178">
        <v>0.00054000000000000001</v>
      </c>
      <c r="R236" s="178">
        <f>Q236*H236</f>
        <v>0.00216</v>
      </c>
      <c r="S236" s="178">
        <v>0</v>
      </c>
      <c r="T236" s="17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0" t="s">
        <v>170</v>
      </c>
      <c r="AT236" s="180" t="s">
        <v>229</v>
      </c>
      <c r="AU236" s="180" t="s">
        <v>86</v>
      </c>
      <c r="AY236" s="18" t="s">
        <v>130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18" t="s">
        <v>84</v>
      </c>
      <c r="BK236" s="181">
        <f>ROUND(I236*H236,2)</f>
        <v>0</v>
      </c>
      <c r="BL236" s="18" t="s">
        <v>136</v>
      </c>
      <c r="BM236" s="180" t="s">
        <v>359</v>
      </c>
    </row>
    <row r="237" s="2" customFormat="1" ht="33" customHeight="1">
      <c r="A237" s="37"/>
      <c r="B237" s="167"/>
      <c r="C237" s="168" t="s">
        <v>360</v>
      </c>
      <c r="D237" s="168" t="s">
        <v>132</v>
      </c>
      <c r="E237" s="169" t="s">
        <v>361</v>
      </c>
      <c r="F237" s="170" t="s">
        <v>362</v>
      </c>
      <c r="G237" s="171" t="s">
        <v>135</v>
      </c>
      <c r="H237" s="172">
        <v>1.6000000000000001</v>
      </c>
      <c r="I237" s="173"/>
      <c r="J237" s="174">
        <f>ROUND(I237*H237,2)</f>
        <v>0</v>
      </c>
      <c r="K237" s="175"/>
      <c r="L237" s="38"/>
      <c r="M237" s="176" t="s">
        <v>1</v>
      </c>
      <c r="N237" s="177" t="s">
        <v>41</v>
      </c>
      <c r="O237" s="76"/>
      <c r="P237" s="178">
        <f>O237*H237</f>
        <v>0</v>
      </c>
      <c r="Q237" s="178">
        <v>0.00063000000000000003</v>
      </c>
      <c r="R237" s="178">
        <f>Q237*H237</f>
        <v>0.001008</v>
      </c>
      <c r="S237" s="178">
        <v>0</v>
      </c>
      <c r="T237" s="17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0" t="s">
        <v>136</v>
      </c>
      <c r="AT237" s="180" t="s">
        <v>132</v>
      </c>
      <c r="AU237" s="180" t="s">
        <v>86</v>
      </c>
      <c r="AY237" s="18" t="s">
        <v>130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18" t="s">
        <v>84</v>
      </c>
      <c r="BK237" s="181">
        <f>ROUND(I237*H237,2)</f>
        <v>0</v>
      </c>
      <c r="BL237" s="18" t="s">
        <v>136</v>
      </c>
      <c r="BM237" s="180" t="s">
        <v>363</v>
      </c>
    </row>
    <row r="238" s="2" customFormat="1" ht="33" customHeight="1">
      <c r="A238" s="37"/>
      <c r="B238" s="167"/>
      <c r="C238" s="168" t="s">
        <v>364</v>
      </c>
      <c r="D238" s="168" t="s">
        <v>132</v>
      </c>
      <c r="E238" s="169" t="s">
        <v>365</v>
      </c>
      <c r="F238" s="170" t="s">
        <v>366</v>
      </c>
      <c r="G238" s="171" t="s">
        <v>155</v>
      </c>
      <c r="H238" s="172">
        <v>36.299999999999997</v>
      </c>
      <c r="I238" s="173"/>
      <c r="J238" s="174">
        <f>ROUND(I238*H238,2)</f>
        <v>0</v>
      </c>
      <c r="K238" s="175"/>
      <c r="L238" s="38"/>
      <c r="M238" s="176" t="s">
        <v>1</v>
      </c>
      <c r="N238" s="177" t="s">
        <v>41</v>
      </c>
      <c r="O238" s="76"/>
      <c r="P238" s="178">
        <f>O238*H238</f>
        <v>0</v>
      </c>
      <c r="Q238" s="178">
        <v>0.001196</v>
      </c>
      <c r="R238" s="178">
        <f>Q238*H238</f>
        <v>0.043414799999999996</v>
      </c>
      <c r="S238" s="178">
        <v>0</v>
      </c>
      <c r="T238" s="17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0" t="s">
        <v>136</v>
      </c>
      <c r="AT238" s="180" t="s">
        <v>132</v>
      </c>
      <c r="AU238" s="180" t="s">
        <v>86</v>
      </c>
      <c r="AY238" s="18" t="s">
        <v>130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18" t="s">
        <v>84</v>
      </c>
      <c r="BK238" s="181">
        <f>ROUND(I238*H238,2)</f>
        <v>0</v>
      </c>
      <c r="BL238" s="18" t="s">
        <v>136</v>
      </c>
      <c r="BM238" s="180" t="s">
        <v>367</v>
      </c>
    </row>
    <row r="239" s="2" customFormat="1" ht="33" customHeight="1">
      <c r="A239" s="37"/>
      <c r="B239" s="167"/>
      <c r="C239" s="168" t="s">
        <v>368</v>
      </c>
      <c r="D239" s="168" t="s">
        <v>132</v>
      </c>
      <c r="E239" s="169" t="s">
        <v>369</v>
      </c>
      <c r="F239" s="170" t="s">
        <v>370</v>
      </c>
      <c r="G239" s="171" t="s">
        <v>155</v>
      </c>
      <c r="H239" s="172">
        <v>5.2000000000000002</v>
      </c>
      <c r="I239" s="173"/>
      <c r="J239" s="174">
        <f>ROUND(I239*H239,2)</f>
        <v>0</v>
      </c>
      <c r="K239" s="175"/>
      <c r="L239" s="38"/>
      <c r="M239" s="176" t="s">
        <v>1</v>
      </c>
      <c r="N239" s="177" t="s">
        <v>41</v>
      </c>
      <c r="O239" s="76"/>
      <c r="P239" s="178">
        <f>O239*H239</f>
        <v>0</v>
      </c>
      <c r="Q239" s="178">
        <v>0.0031449999999999998</v>
      </c>
      <c r="R239" s="178">
        <f>Q239*H239</f>
        <v>0.016354</v>
      </c>
      <c r="S239" s="178">
        <v>0</v>
      </c>
      <c r="T239" s="17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0" t="s">
        <v>136</v>
      </c>
      <c r="AT239" s="180" t="s">
        <v>132</v>
      </c>
      <c r="AU239" s="180" t="s">
        <v>86</v>
      </c>
      <c r="AY239" s="18" t="s">
        <v>130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18" t="s">
        <v>84</v>
      </c>
      <c r="BK239" s="181">
        <f>ROUND(I239*H239,2)</f>
        <v>0</v>
      </c>
      <c r="BL239" s="18" t="s">
        <v>136</v>
      </c>
      <c r="BM239" s="180" t="s">
        <v>371</v>
      </c>
    </row>
    <row r="240" s="13" customFormat="1">
      <c r="A240" s="13"/>
      <c r="B240" s="182"/>
      <c r="C240" s="13"/>
      <c r="D240" s="183" t="s">
        <v>138</v>
      </c>
      <c r="E240" s="184" t="s">
        <v>1</v>
      </c>
      <c r="F240" s="185" t="s">
        <v>372</v>
      </c>
      <c r="G240" s="13"/>
      <c r="H240" s="186">
        <v>5.2000000000000002</v>
      </c>
      <c r="I240" s="187"/>
      <c r="J240" s="13"/>
      <c r="K240" s="13"/>
      <c r="L240" s="182"/>
      <c r="M240" s="188"/>
      <c r="N240" s="189"/>
      <c r="O240" s="189"/>
      <c r="P240" s="189"/>
      <c r="Q240" s="189"/>
      <c r="R240" s="189"/>
      <c r="S240" s="189"/>
      <c r="T240" s="19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4" t="s">
        <v>138</v>
      </c>
      <c r="AU240" s="184" t="s">
        <v>86</v>
      </c>
      <c r="AV240" s="13" t="s">
        <v>86</v>
      </c>
      <c r="AW240" s="13" t="s">
        <v>32</v>
      </c>
      <c r="AX240" s="13" t="s">
        <v>84</v>
      </c>
      <c r="AY240" s="184" t="s">
        <v>130</v>
      </c>
    </row>
    <row r="241" s="2" customFormat="1" ht="16.5" customHeight="1">
      <c r="A241" s="37"/>
      <c r="B241" s="167"/>
      <c r="C241" s="168" t="s">
        <v>373</v>
      </c>
      <c r="D241" s="168" t="s">
        <v>132</v>
      </c>
      <c r="E241" s="169" t="s">
        <v>374</v>
      </c>
      <c r="F241" s="170" t="s">
        <v>375</v>
      </c>
      <c r="G241" s="171" t="s">
        <v>149</v>
      </c>
      <c r="H241" s="172">
        <v>13.613</v>
      </c>
      <c r="I241" s="173"/>
      <c r="J241" s="174">
        <f>ROUND(I241*H241,2)</f>
        <v>0</v>
      </c>
      <c r="K241" s="175"/>
      <c r="L241" s="38"/>
      <c r="M241" s="176" t="s">
        <v>1</v>
      </c>
      <c r="N241" s="177" t="s">
        <v>41</v>
      </c>
      <c r="O241" s="76"/>
      <c r="P241" s="178">
        <f>O241*H241</f>
        <v>0</v>
      </c>
      <c r="Q241" s="178">
        <v>0</v>
      </c>
      <c r="R241" s="178">
        <f>Q241*H241</f>
        <v>0</v>
      </c>
      <c r="S241" s="178">
        <v>2.3999999999999999</v>
      </c>
      <c r="T241" s="179">
        <f>S241*H241</f>
        <v>32.671199999999999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0" t="s">
        <v>136</v>
      </c>
      <c r="AT241" s="180" t="s">
        <v>132</v>
      </c>
      <c r="AU241" s="180" t="s">
        <v>86</v>
      </c>
      <c r="AY241" s="18" t="s">
        <v>130</v>
      </c>
      <c r="BE241" s="181">
        <f>IF(N241="základní",J241,0)</f>
        <v>0</v>
      </c>
      <c r="BF241" s="181">
        <f>IF(N241="snížená",J241,0)</f>
        <v>0</v>
      </c>
      <c r="BG241" s="181">
        <f>IF(N241="zákl. přenesená",J241,0)</f>
        <v>0</v>
      </c>
      <c r="BH241" s="181">
        <f>IF(N241="sníž. přenesená",J241,0)</f>
        <v>0</v>
      </c>
      <c r="BI241" s="181">
        <f>IF(N241="nulová",J241,0)</f>
        <v>0</v>
      </c>
      <c r="BJ241" s="18" t="s">
        <v>84</v>
      </c>
      <c r="BK241" s="181">
        <f>ROUND(I241*H241,2)</f>
        <v>0</v>
      </c>
      <c r="BL241" s="18" t="s">
        <v>136</v>
      </c>
      <c r="BM241" s="180" t="s">
        <v>376</v>
      </c>
    </row>
    <row r="242" s="13" customFormat="1">
      <c r="A242" s="13"/>
      <c r="B242" s="182"/>
      <c r="C242" s="13"/>
      <c r="D242" s="183" t="s">
        <v>138</v>
      </c>
      <c r="E242" s="184" t="s">
        <v>1</v>
      </c>
      <c r="F242" s="185" t="s">
        <v>377</v>
      </c>
      <c r="G242" s="13"/>
      <c r="H242" s="186">
        <v>13.613</v>
      </c>
      <c r="I242" s="187"/>
      <c r="J242" s="13"/>
      <c r="K242" s="13"/>
      <c r="L242" s="182"/>
      <c r="M242" s="188"/>
      <c r="N242" s="189"/>
      <c r="O242" s="189"/>
      <c r="P242" s="189"/>
      <c r="Q242" s="189"/>
      <c r="R242" s="189"/>
      <c r="S242" s="189"/>
      <c r="T242" s="19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4" t="s">
        <v>138</v>
      </c>
      <c r="AU242" s="184" t="s">
        <v>86</v>
      </c>
      <c r="AV242" s="13" t="s">
        <v>86</v>
      </c>
      <c r="AW242" s="13" t="s">
        <v>32</v>
      </c>
      <c r="AX242" s="13" t="s">
        <v>84</v>
      </c>
      <c r="AY242" s="184" t="s">
        <v>130</v>
      </c>
    </row>
    <row r="243" s="2" customFormat="1" ht="24.15" customHeight="1">
      <c r="A243" s="37"/>
      <c r="B243" s="167"/>
      <c r="C243" s="168" t="s">
        <v>378</v>
      </c>
      <c r="D243" s="168" t="s">
        <v>132</v>
      </c>
      <c r="E243" s="169" t="s">
        <v>379</v>
      </c>
      <c r="F243" s="170" t="s">
        <v>380</v>
      </c>
      <c r="G243" s="171" t="s">
        <v>135</v>
      </c>
      <c r="H243" s="172">
        <v>50.82</v>
      </c>
      <c r="I243" s="173"/>
      <c r="J243" s="174">
        <f>ROUND(I243*H243,2)</f>
        <v>0</v>
      </c>
      <c r="K243" s="175"/>
      <c r="L243" s="38"/>
      <c r="M243" s="176" t="s">
        <v>1</v>
      </c>
      <c r="N243" s="177" t="s">
        <v>41</v>
      </c>
      <c r="O243" s="76"/>
      <c r="P243" s="178">
        <f>O243*H243</f>
        <v>0</v>
      </c>
      <c r="Q243" s="178">
        <v>0</v>
      </c>
      <c r="R243" s="178">
        <f>Q243*H243</f>
        <v>0</v>
      </c>
      <c r="S243" s="178">
        <v>0.122</v>
      </c>
      <c r="T243" s="179">
        <f>S243*H243</f>
        <v>6.2000399999999996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0" t="s">
        <v>136</v>
      </c>
      <c r="AT243" s="180" t="s">
        <v>132</v>
      </c>
      <c r="AU243" s="180" t="s">
        <v>86</v>
      </c>
      <c r="AY243" s="18" t="s">
        <v>130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18" t="s">
        <v>84</v>
      </c>
      <c r="BK243" s="181">
        <f>ROUND(I243*H243,2)</f>
        <v>0</v>
      </c>
      <c r="BL243" s="18" t="s">
        <v>136</v>
      </c>
      <c r="BM243" s="180" t="s">
        <v>381</v>
      </c>
    </row>
    <row r="244" s="13" customFormat="1">
      <c r="A244" s="13"/>
      <c r="B244" s="182"/>
      <c r="C244" s="13"/>
      <c r="D244" s="183" t="s">
        <v>138</v>
      </c>
      <c r="E244" s="184" t="s">
        <v>1</v>
      </c>
      <c r="F244" s="185" t="s">
        <v>382</v>
      </c>
      <c r="G244" s="13"/>
      <c r="H244" s="186">
        <v>50.82</v>
      </c>
      <c r="I244" s="187"/>
      <c r="J244" s="13"/>
      <c r="K244" s="13"/>
      <c r="L244" s="182"/>
      <c r="M244" s="188"/>
      <c r="N244" s="189"/>
      <c r="O244" s="189"/>
      <c r="P244" s="189"/>
      <c r="Q244" s="189"/>
      <c r="R244" s="189"/>
      <c r="S244" s="189"/>
      <c r="T244" s="19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4" t="s">
        <v>138</v>
      </c>
      <c r="AU244" s="184" t="s">
        <v>86</v>
      </c>
      <c r="AV244" s="13" t="s">
        <v>86</v>
      </c>
      <c r="AW244" s="13" t="s">
        <v>32</v>
      </c>
      <c r="AX244" s="13" t="s">
        <v>84</v>
      </c>
      <c r="AY244" s="184" t="s">
        <v>130</v>
      </c>
    </row>
    <row r="245" s="2" customFormat="1" ht="24.15" customHeight="1">
      <c r="A245" s="37"/>
      <c r="B245" s="167"/>
      <c r="C245" s="168" t="s">
        <v>383</v>
      </c>
      <c r="D245" s="168" t="s">
        <v>132</v>
      </c>
      <c r="E245" s="169" t="s">
        <v>384</v>
      </c>
      <c r="F245" s="170" t="s">
        <v>385</v>
      </c>
      <c r="G245" s="171" t="s">
        <v>135</v>
      </c>
      <c r="H245" s="172">
        <v>32.670000000000002</v>
      </c>
      <c r="I245" s="173"/>
      <c r="J245" s="174">
        <f>ROUND(I245*H245,2)</f>
        <v>0</v>
      </c>
      <c r="K245" s="175"/>
      <c r="L245" s="38"/>
      <c r="M245" s="176" t="s">
        <v>1</v>
      </c>
      <c r="N245" s="177" t="s">
        <v>41</v>
      </c>
      <c r="O245" s="76"/>
      <c r="P245" s="178">
        <f>O245*H245</f>
        <v>0</v>
      </c>
      <c r="Q245" s="178">
        <v>0</v>
      </c>
      <c r="R245" s="178">
        <f>Q245*H245</f>
        <v>0</v>
      </c>
      <c r="S245" s="178">
        <v>0.089999999999999997</v>
      </c>
      <c r="T245" s="179">
        <f>S245*H245</f>
        <v>2.9403000000000001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0" t="s">
        <v>136</v>
      </c>
      <c r="AT245" s="180" t="s">
        <v>132</v>
      </c>
      <c r="AU245" s="180" t="s">
        <v>86</v>
      </c>
      <c r="AY245" s="18" t="s">
        <v>130</v>
      </c>
      <c r="BE245" s="181">
        <f>IF(N245="základní",J245,0)</f>
        <v>0</v>
      </c>
      <c r="BF245" s="181">
        <f>IF(N245="snížená",J245,0)</f>
        <v>0</v>
      </c>
      <c r="BG245" s="181">
        <f>IF(N245="zákl. přenesená",J245,0)</f>
        <v>0</v>
      </c>
      <c r="BH245" s="181">
        <f>IF(N245="sníž. přenesená",J245,0)</f>
        <v>0</v>
      </c>
      <c r="BI245" s="181">
        <f>IF(N245="nulová",J245,0)</f>
        <v>0</v>
      </c>
      <c r="BJ245" s="18" t="s">
        <v>84</v>
      </c>
      <c r="BK245" s="181">
        <f>ROUND(I245*H245,2)</f>
        <v>0</v>
      </c>
      <c r="BL245" s="18" t="s">
        <v>136</v>
      </c>
      <c r="BM245" s="180" t="s">
        <v>386</v>
      </c>
    </row>
    <row r="246" s="13" customFormat="1">
      <c r="A246" s="13"/>
      <c r="B246" s="182"/>
      <c r="C246" s="13"/>
      <c r="D246" s="183" t="s">
        <v>138</v>
      </c>
      <c r="E246" s="184" t="s">
        <v>1</v>
      </c>
      <c r="F246" s="185" t="s">
        <v>387</v>
      </c>
      <c r="G246" s="13"/>
      <c r="H246" s="186">
        <v>32.670000000000002</v>
      </c>
      <c r="I246" s="187"/>
      <c r="J246" s="13"/>
      <c r="K246" s="13"/>
      <c r="L246" s="182"/>
      <c r="M246" s="188"/>
      <c r="N246" s="189"/>
      <c r="O246" s="189"/>
      <c r="P246" s="189"/>
      <c r="Q246" s="189"/>
      <c r="R246" s="189"/>
      <c r="S246" s="189"/>
      <c r="T246" s="19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4" t="s">
        <v>138</v>
      </c>
      <c r="AU246" s="184" t="s">
        <v>86</v>
      </c>
      <c r="AV246" s="13" t="s">
        <v>86</v>
      </c>
      <c r="AW246" s="13" t="s">
        <v>32</v>
      </c>
      <c r="AX246" s="13" t="s">
        <v>84</v>
      </c>
      <c r="AY246" s="184" t="s">
        <v>130</v>
      </c>
    </row>
    <row r="247" s="2" customFormat="1" ht="21.75" customHeight="1">
      <c r="A247" s="37"/>
      <c r="B247" s="167"/>
      <c r="C247" s="168" t="s">
        <v>388</v>
      </c>
      <c r="D247" s="168" t="s">
        <v>132</v>
      </c>
      <c r="E247" s="169" t="s">
        <v>389</v>
      </c>
      <c r="F247" s="170" t="s">
        <v>390</v>
      </c>
      <c r="G247" s="171" t="s">
        <v>135</v>
      </c>
      <c r="H247" s="172">
        <v>10.890000000000001</v>
      </c>
      <c r="I247" s="173"/>
      <c r="J247" s="174">
        <f>ROUND(I247*H247,2)</f>
        <v>0</v>
      </c>
      <c r="K247" s="175"/>
      <c r="L247" s="38"/>
      <c r="M247" s="176" t="s">
        <v>1</v>
      </c>
      <c r="N247" s="177" t="s">
        <v>41</v>
      </c>
      <c r="O247" s="76"/>
      <c r="P247" s="178">
        <f>O247*H247</f>
        <v>0</v>
      </c>
      <c r="Q247" s="178">
        <v>0</v>
      </c>
      <c r="R247" s="178">
        <f>Q247*H247</f>
        <v>0</v>
      </c>
      <c r="S247" s="178">
        <v>0.40500000000000003</v>
      </c>
      <c r="T247" s="179">
        <f>S247*H247</f>
        <v>4.4104500000000009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0" t="s">
        <v>136</v>
      </c>
      <c r="AT247" s="180" t="s">
        <v>132</v>
      </c>
      <c r="AU247" s="180" t="s">
        <v>86</v>
      </c>
      <c r="AY247" s="18" t="s">
        <v>130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18" t="s">
        <v>84</v>
      </c>
      <c r="BK247" s="181">
        <f>ROUND(I247*H247,2)</f>
        <v>0</v>
      </c>
      <c r="BL247" s="18" t="s">
        <v>136</v>
      </c>
      <c r="BM247" s="180" t="s">
        <v>391</v>
      </c>
    </row>
    <row r="248" s="13" customFormat="1">
      <c r="A248" s="13"/>
      <c r="B248" s="182"/>
      <c r="C248" s="13"/>
      <c r="D248" s="183" t="s">
        <v>138</v>
      </c>
      <c r="E248" s="184" t="s">
        <v>1</v>
      </c>
      <c r="F248" s="185" t="s">
        <v>392</v>
      </c>
      <c r="G248" s="13"/>
      <c r="H248" s="186">
        <v>10.890000000000001</v>
      </c>
      <c r="I248" s="187"/>
      <c r="J248" s="13"/>
      <c r="K248" s="13"/>
      <c r="L248" s="182"/>
      <c r="M248" s="188"/>
      <c r="N248" s="189"/>
      <c r="O248" s="189"/>
      <c r="P248" s="189"/>
      <c r="Q248" s="189"/>
      <c r="R248" s="189"/>
      <c r="S248" s="189"/>
      <c r="T248" s="19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4" t="s">
        <v>138</v>
      </c>
      <c r="AU248" s="184" t="s">
        <v>86</v>
      </c>
      <c r="AV248" s="13" t="s">
        <v>86</v>
      </c>
      <c r="AW248" s="13" t="s">
        <v>32</v>
      </c>
      <c r="AX248" s="13" t="s">
        <v>84</v>
      </c>
      <c r="AY248" s="184" t="s">
        <v>130</v>
      </c>
    </row>
    <row r="249" s="2" customFormat="1" ht="24.15" customHeight="1">
      <c r="A249" s="37"/>
      <c r="B249" s="167"/>
      <c r="C249" s="168" t="s">
        <v>393</v>
      </c>
      <c r="D249" s="168" t="s">
        <v>132</v>
      </c>
      <c r="E249" s="169" t="s">
        <v>394</v>
      </c>
      <c r="F249" s="170" t="s">
        <v>395</v>
      </c>
      <c r="G249" s="171" t="s">
        <v>135</v>
      </c>
      <c r="H249" s="172">
        <v>58.950000000000003</v>
      </c>
      <c r="I249" s="173"/>
      <c r="J249" s="174">
        <f>ROUND(I249*H249,2)</f>
        <v>0</v>
      </c>
      <c r="K249" s="175"/>
      <c r="L249" s="38"/>
      <c r="M249" s="176" t="s">
        <v>1</v>
      </c>
      <c r="N249" s="177" t="s">
        <v>41</v>
      </c>
      <c r="O249" s="76"/>
      <c r="P249" s="178">
        <f>O249*H249</f>
        <v>0</v>
      </c>
      <c r="Q249" s="178">
        <v>0</v>
      </c>
      <c r="R249" s="178">
        <f>Q249*H249</f>
        <v>0</v>
      </c>
      <c r="S249" s="178">
        <v>0</v>
      </c>
      <c r="T249" s="17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0" t="s">
        <v>136</v>
      </c>
      <c r="AT249" s="180" t="s">
        <v>132</v>
      </c>
      <c r="AU249" s="180" t="s">
        <v>86</v>
      </c>
      <c r="AY249" s="18" t="s">
        <v>130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18" t="s">
        <v>84</v>
      </c>
      <c r="BK249" s="181">
        <f>ROUND(I249*H249,2)</f>
        <v>0</v>
      </c>
      <c r="BL249" s="18" t="s">
        <v>136</v>
      </c>
      <c r="BM249" s="180" t="s">
        <v>396</v>
      </c>
    </row>
    <row r="250" s="12" customFormat="1" ht="22.8" customHeight="1">
      <c r="A250" s="12"/>
      <c r="B250" s="154"/>
      <c r="C250" s="12"/>
      <c r="D250" s="155" t="s">
        <v>75</v>
      </c>
      <c r="E250" s="165" t="s">
        <v>397</v>
      </c>
      <c r="F250" s="165" t="s">
        <v>398</v>
      </c>
      <c r="G250" s="12"/>
      <c r="H250" s="12"/>
      <c r="I250" s="157"/>
      <c r="J250" s="166">
        <f>BK250</f>
        <v>0</v>
      </c>
      <c r="K250" s="12"/>
      <c r="L250" s="154"/>
      <c r="M250" s="159"/>
      <c r="N250" s="160"/>
      <c r="O250" s="160"/>
      <c r="P250" s="161">
        <f>SUM(P251:P255)</f>
        <v>0</v>
      </c>
      <c r="Q250" s="160"/>
      <c r="R250" s="161">
        <f>SUM(R251:R255)</f>
        <v>0</v>
      </c>
      <c r="S250" s="160"/>
      <c r="T250" s="162">
        <f>SUM(T251:T255)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55" t="s">
        <v>84</v>
      </c>
      <c r="AT250" s="163" t="s">
        <v>75</v>
      </c>
      <c r="AU250" s="163" t="s">
        <v>84</v>
      </c>
      <c r="AY250" s="155" t="s">
        <v>130</v>
      </c>
      <c r="BK250" s="164">
        <f>SUM(BK251:BK255)</f>
        <v>0</v>
      </c>
    </row>
    <row r="251" s="2" customFormat="1" ht="24.15" customHeight="1">
      <c r="A251" s="37"/>
      <c r="B251" s="167"/>
      <c r="C251" s="168" t="s">
        <v>399</v>
      </c>
      <c r="D251" s="168" t="s">
        <v>132</v>
      </c>
      <c r="E251" s="169" t="s">
        <v>400</v>
      </c>
      <c r="F251" s="170" t="s">
        <v>401</v>
      </c>
      <c r="G251" s="171" t="s">
        <v>204</v>
      </c>
      <c r="H251" s="172">
        <v>100.91800000000001</v>
      </c>
      <c r="I251" s="173"/>
      <c r="J251" s="174">
        <f>ROUND(I251*H251,2)</f>
        <v>0</v>
      </c>
      <c r="K251" s="175"/>
      <c r="L251" s="38"/>
      <c r="M251" s="176" t="s">
        <v>1</v>
      </c>
      <c r="N251" s="177" t="s">
        <v>41</v>
      </c>
      <c r="O251" s="76"/>
      <c r="P251" s="178">
        <f>O251*H251</f>
        <v>0</v>
      </c>
      <c r="Q251" s="178">
        <v>0</v>
      </c>
      <c r="R251" s="178">
        <f>Q251*H251</f>
        <v>0</v>
      </c>
      <c r="S251" s="178">
        <v>0</v>
      </c>
      <c r="T251" s="17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0" t="s">
        <v>136</v>
      </c>
      <c r="AT251" s="180" t="s">
        <v>132</v>
      </c>
      <c r="AU251" s="180" t="s">
        <v>86</v>
      </c>
      <c r="AY251" s="18" t="s">
        <v>130</v>
      </c>
      <c r="BE251" s="181">
        <f>IF(N251="základní",J251,0)</f>
        <v>0</v>
      </c>
      <c r="BF251" s="181">
        <f>IF(N251="snížená",J251,0)</f>
        <v>0</v>
      </c>
      <c r="BG251" s="181">
        <f>IF(N251="zákl. přenesená",J251,0)</f>
        <v>0</v>
      </c>
      <c r="BH251" s="181">
        <f>IF(N251="sníž. přenesená",J251,0)</f>
        <v>0</v>
      </c>
      <c r="BI251" s="181">
        <f>IF(N251="nulová",J251,0)</f>
        <v>0</v>
      </c>
      <c r="BJ251" s="18" t="s">
        <v>84</v>
      </c>
      <c r="BK251" s="181">
        <f>ROUND(I251*H251,2)</f>
        <v>0</v>
      </c>
      <c r="BL251" s="18" t="s">
        <v>136</v>
      </c>
      <c r="BM251" s="180" t="s">
        <v>402</v>
      </c>
    </row>
    <row r="252" s="2" customFormat="1" ht="24.15" customHeight="1">
      <c r="A252" s="37"/>
      <c r="B252" s="167"/>
      <c r="C252" s="168" t="s">
        <v>403</v>
      </c>
      <c r="D252" s="168" t="s">
        <v>132</v>
      </c>
      <c r="E252" s="169" t="s">
        <v>404</v>
      </c>
      <c r="F252" s="170" t="s">
        <v>405</v>
      </c>
      <c r="G252" s="171" t="s">
        <v>204</v>
      </c>
      <c r="H252" s="172">
        <v>100.91800000000001</v>
      </c>
      <c r="I252" s="173"/>
      <c r="J252" s="174">
        <f>ROUND(I252*H252,2)</f>
        <v>0</v>
      </c>
      <c r="K252" s="175"/>
      <c r="L252" s="38"/>
      <c r="M252" s="176" t="s">
        <v>1</v>
      </c>
      <c r="N252" s="177" t="s">
        <v>41</v>
      </c>
      <c r="O252" s="76"/>
      <c r="P252" s="178">
        <f>O252*H252</f>
        <v>0</v>
      </c>
      <c r="Q252" s="178">
        <v>0</v>
      </c>
      <c r="R252" s="178">
        <f>Q252*H252</f>
        <v>0</v>
      </c>
      <c r="S252" s="178">
        <v>0</v>
      </c>
      <c r="T252" s="17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0" t="s">
        <v>136</v>
      </c>
      <c r="AT252" s="180" t="s">
        <v>132</v>
      </c>
      <c r="AU252" s="180" t="s">
        <v>86</v>
      </c>
      <c r="AY252" s="18" t="s">
        <v>130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18" t="s">
        <v>84</v>
      </c>
      <c r="BK252" s="181">
        <f>ROUND(I252*H252,2)</f>
        <v>0</v>
      </c>
      <c r="BL252" s="18" t="s">
        <v>136</v>
      </c>
      <c r="BM252" s="180" t="s">
        <v>406</v>
      </c>
    </row>
    <row r="253" s="2" customFormat="1" ht="24.15" customHeight="1">
      <c r="A253" s="37"/>
      <c r="B253" s="167"/>
      <c r="C253" s="168" t="s">
        <v>407</v>
      </c>
      <c r="D253" s="168" t="s">
        <v>132</v>
      </c>
      <c r="E253" s="169" t="s">
        <v>408</v>
      </c>
      <c r="F253" s="170" t="s">
        <v>409</v>
      </c>
      <c r="G253" s="171" t="s">
        <v>204</v>
      </c>
      <c r="H253" s="172">
        <v>1311.934</v>
      </c>
      <c r="I253" s="173"/>
      <c r="J253" s="174">
        <f>ROUND(I253*H253,2)</f>
        <v>0</v>
      </c>
      <c r="K253" s="175"/>
      <c r="L253" s="38"/>
      <c r="M253" s="176" t="s">
        <v>1</v>
      </c>
      <c r="N253" s="177" t="s">
        <v>41</v>
      </c>
      <c r="O253" s="76"/>
      <c r="P253" s="178">
        <f>O253*H253</f>
        <v>0</v>
      </c>
      <c r="Q253" s="178">
        <v>0</v>
      </c>
      <c r="R253" s="178">
        <f>Q253*H253</f>
        <v>0</v>
      </c>
      <c r="S253" s="178">
        <v>0</v>
      </c>
      <c r="T253" s="17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0" t="s">
        <v>136</v>
      </c>
      <c r="AT253" s="180" t="s">
        <v>132</v>
      </c>
      <c r="AU253" s="180" t="s">
        <v>86</v>
      </c>
      <c r="AY253" s="18" t="s">
        <v>130</v>
      </c>
      <c r="BE253" s="181">
        <f>IF(N253="základní",J253,0)</f>
        <v>0</v>
      </c>
      <c r="BF253" s="181">
        <f>IF(N253="snížená",J253,0)</f>
        <v>0</v>
      </c>
      <c r="BG253" s="181">
        <f>IF(N253="zákl. přenesená",J253,0)</f>
        <v>0</v>
      </c>
      <c r="BH253" s="181">
        <f>IF(N253="sníž. přenesená",J253,0)</f>
        <v>0</v>
      </c>
      <c r="BI253" s="181">
        <f>IF(N253="nulová",J253,0)</f>
        <v>0</v>
      </c>
      <c r="BJ253" s="18" t="s">
        <v>84</v>
      </c>
      <c r="BK253" s="181">
        <f>ROUND(I253*H253,2)</f>
        <v>0</v>
      </c>
      <c r="BL253" s="18" t="s">
        <v>136</v>
      </c>
      <c r="BM253" s="180" t="s">
        <v>410</v>
      </c>
    </row>
    <row r="254" s="13" customFormat="1">
      <c r="A254" s="13"/>
      <c r="B254" s="182"/>
      <c r="C254" s="13"/>
      <c r="D254" s="183" t="s">
        <v>138</v>
      </c>
      <c r="E254" s="13"/>
      <c r="F254" s="185" t="s">
        <v>411</v>
      </c>
      <c r="G254" s="13"/>
      <c r="H254" s="186">
        <v>1311.934</v>
      </c>
      <c r="I254" s="187"/>
      <c r="J254" s="13"/>
      <c r="K254" s="13"/>
      <c r="L254" s="182"/>
      <c r="M254" s="188"/>
      <c r="N254" s="189"/>
      <c r="O254" s="189"/>
      <c r="P254" s="189"/>
      <c r="Q254" s="189"/>
      <c r="R254" s="189"/>
      <c r="S254" s="189"/>
      <c r="T254" s="19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4" t="s">
        <v>138</v>
      </c>
      <c r="AU254" s="184" t="s">
        <v>86</v>
      </c>
      <c r="AV254" s="13" t="s">
        <v>86</v>
      </c>
      <c r="AW254" s="13" t="s">
        <v>3</v>
      </c>
      <c r="AX254" s="13" t="s">
        <v>84</v>
      </c>
      <c r="AY254" s="184" t="s">
        <v>130</v>
      </c>
    </row>
    <row r="255" s="2" customFormat="1" ht="33" customHeight="1">
      <c r="A255" s="37"/>
      <c r="B255" s="167"/>
      <c r="C255" s="168" t="s">
        <v>412</v>
      </c>
      <c r="D255" s="168" t="s">
        <v>132</v>
      </c>
      <c r="E255" s="169" t="s">
        <v>413</v>
      </c>
      <c r="F255" s="170" t="s">
        <v>414</v>
      </c>
      <c r="G255" s="171" t="s">
        <v>204</v>
      </c>
      <c r="H255" s="172">
        <v>100.91800000000001</v>
      </c>
      <c r="I255" s="173"/>
      <c r="J255" s="174">
        <f>ROUND(I255*H255,2)</f>
        <v>0</v>
      </c>
      <c r="K255" s="175"/>
      <c r="L255" s="38"/>
      <c r="M255" s="176" t="s">
        <v>1</v>
      </c>
      <c r="N255" s="177" t="s">
        <v>41</v>
      </c>
      <c r="O255" s="76"/>
      <c r="P255" s="178">
        <f>O255*H255</f>
        <v>0</v>
      </c>
      <c r="Q255" s="178">
        <v>0</v>
      </c>
      <c r="R255" s="178">
        <f>Q255*H255</f>
        <v>0</v>
      </c>
      <c r="S255" s="178">
        <v>0</v>
      </c>
      <c r="T255" s="17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0" t="s">
        <v>136</v>
      </c>
      <c r="AT255" s="180" t="s">
        <v>132</v>
      </c>
      <c r="AU255" s="180" t="s">
        <v>86</v>
      </c>
      <c r="AY255" s="18" t="s">
        <v>130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8" t="s">
        <v>84</v>
      </c>
      <c r="BK255" s="181">
        <f>ROUND(I255*H255,2)</f>
        <v>0</v>
      </c>
      <c r="BL255" s="18" t="s">
        <v>136</v>
      </c>
      <c r="BM255" s="180" t="s">
        <v>415</v>
      </c>
    </row>
    <row r="256" s="12" customFormat="1" ht="22.8" customHeight="1">
      <c r="A256" s="12"/>
      <c r="B256" s="154"/>
      <c r="C256" s="12"/>
      <c r="D256" s="155" t="s">
        <v>75</v>
      </c>
      <c r="E256" s="165" t="s">
        <v>416</v>
      </c>
      <c r="F256" s="165" t="s">
        <v>417</v>
      </c>
      <c r="G256" s="12"/>
      <c r="H256" s="12"/>
      <c r="I256" s="157"/>
      <c r="J256" s="166">
        <f>BK256</f>
        <v>0</v>
      </c>
      <c r="K256" s="12"/>
      <c r="L256" s="154"/>
      <c r="M256" s="159"/>
      <c r="N256" s="160"/>
      <c r="O256" s="160"/>
      <c r="P256" s="161">
        <f>P257</f>
        <v>0</v>
      </c>
      <c r="Q256" s="160"/>
      <c r="R256" s="161">
        <f>R257</f>
        <v>0</v>
      </c>
      <c r="S256" s="160"/>
      <c r="T256" s="162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55" t="s">
        <v>84</v>
      </c>
      <c r="AT256" s="163" t="s">
        <v>75</v>
      </c>
      <c r="AU256" s="163" t="s">
        <v>84</v>
      </c>
      <c r="AY256" s="155" t="s">
        <v>130</v>
      </c>
      <c r="BK256" s="164">
        <f>BK257</f>
        <v>0</v>
      </c>
    </row>
    <row r="257" s="2" customFormat="1" ht="21.75" customHeight="1">
      <c r="A257" s="37"/>
      <c r="B257" s="167"/>
      <c r="C257" s="168" t="s">
        <v>418</v>
      </c>
      <c r="D257" s="168" t="s">
        <v>132</v>
      </c>
      <c r="E257" s="169" t="s">
        <v>419</v>
      </c>
      <c r="F257" s="170" t="s">
        <v>420</v>
      </c>
      <c r="G257" s="171" t="s">
        <v>204</v>
      </c>
      <c r="H257" s="172">
        <v>100.837</v>
      </c>
      <c r="I257" s="173"/>
      <c r="J257" s="174">
        <f>ROUND(I257*H257,2)</f>
        <v>0</v>
      </c>
      <c r="K257" s="175"/>
      <c r="L257" s="38"/>
      <c r="M257" s="176" t="s">
        <v>1</v>
      </c>
      <c r="N257" s="177" t="s">
        <v>41</v>
      </c>
      <c r="O257" s="76"/>
      <c r="P257" s="178">
        <f>O257*H257</f>
        <v>0</v>
      </c>
      <c r="Q257" s="178">
        <v>0</v>
      </c>
      <c r="R257" s="178">
        <f>Q257*H257</f>
        <v>0</v>
      </c>
      <c r="S257" s="178">
        <v>0</v>
      </c>
      <c r="T257" s="17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0" t="s">
        <v>136</v>
      </c>
      <c r="AT257" s="180" t="s">
        <v>132</v>
      </c>
      <c r="AU257" s="180" t="s">
        <v>86</v>
      </c>
      <c r="AY257" s="18" t="s">
        <v>130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8" t="s">
        <v>84</v>
      </c>
      <c r="BK257" s="181">
        <f>ROUND(I257*H257,2)</f>
        <v>0</v>
      </c>
      <c r="BL257" s="18" t="s">
        <v>136</v>
      </c>
      <c r="BM257" s="180" t="s">
        <v>421</v>
      </c>
    </row>
    <row r="258" s="12" customFormat="1" ht="25.92" customHeight="1">
      <c r="A258" s="12"/>
      <c r="B258" s="154"/>
      <c r="C258" s="12"/>
      <c r="D258" s="155" t="s">
        <v>75</v>
      </c>
      <c r="E258" s="156" t="s">
        <v>422</v>
      </c>
      <c r="F258" s="156" t="s">
        <v>423</v>
      </c>
      <c r="G258" s="12"/>
      <c r="H258" s="12"/>
      <c r="I258" s="157"/>
      <c r="J258" s="158">
        <f>BK258</f>
        <v>0</v>
      </c>
      <c r="K258" s="12"/>
      <c r="L258" s="154"/>
      <c r="M258" s="159"/>
      <c r="N258" s="160"/>
      <c r="O258" s="160"/>
      <c r="P258" s="161">
        <f>P259+P277+P280+P283+P288+P296+P320</f>
        <v>0</v>
      </c>
      <c r="Q258" s="160"/>
      <c r="R258" s="161">
        <f>R259+R277+R280+R283+R288+R296+R320</f>
        <v>1.5763213046800002</v>
      </c>
      <c r="S258" s="160"/>
      <c r="T258" s="162">
        <f>T259+T277+T280+T283+T288+T296+T320</f>
        <v>1.3288500000000001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55" t="s">
        <v>86</v>
      </c>
      <c r="AT258" s="163" t="s">
        <v>75</v>
      </c>
      <c r="AU258" s="163" t="s">
        <v>76</v>
      </c>
      <c r="AY258" s="155" t="s">
        <v>130</v>
      </c>
      <c r="BK258" s="164">
        <f>BK259+BK277+BK280+BK283+BK288+BK296+BK320</f>
        <v>0</v>
      </c>
    </row>
    <row r="259" s="12" customFormat="1" ht="22.8" customHeight="1">
      <c r="A259" s="12"/>
      <c r="B259" s="154"/>
      <c r="C259" s="12"/>
      <c r="D259" s="155" t="s">
        <v>75</v>
      </c>
      <c r="E259" s="165" t="s">
        <v>424</v>
      </c>
      <c r="F259" s="165" t="s">
        <v>425</v>
      </c>
      <c r="G259" s="12"/>
      <c r="H259" s="12"/>
      <c r="I259" s="157"/>
      <c r="J259" s="166">
        <f>BK259</f>
        <v>0</v>
      </c>
      <c r="K259" s="12"/>
      <c r="L259" s="154"/>
      <c r="M259" s="159"/>
      <c r="N259" s="160"/>
      <c r="O259" s="160"/>
      <c r="P259" s="161">
        <f>SUM(P260:P276)</f>
        <v>0</v>
      </c>
      <c r="Q259" s="160"/>
      <c r="R259" s="161">
        <f>SUM(R260:R276)</f>
        <v>0.24436549999999999</v>
      </c>
      <c r="S259" s="160"/>
      <c r="T259" s="162">
        <f>SUM(T260:T276)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55" t="s">
        <v>86</v>
      </c>
      <c r="AT259" s="163" t="s">
        <v>75</v>
      </c>
      <c r="AU259" s="163" t="s">
        <v>84</v>
      </c>
      <c r="AY259" s="155" t="s">
        <v>130</v>
      </c>
      <c r="BK259" s="164">
        <f>SUM(BK260:BK276)</f>
        <v>0</v>
      </c>
    </row>
    <row r="260" s="2" customFormat="1" ht="24.15" customHeight="1">
      <c r="A260" s="37"/>
      <c r="B260" s="167"/>
      <c r="C260" s="168" t="s">
        <v>426</v>
      </c>
      <c r="D260" s="168" t="s">
        <v>132</v>
      </c>
      <c r="E260" s="169" t="s">
        <v>427</v>
      </c>
      <c r="F260" s="170" t="s">
        <v>428</v>
      </c>
      <c r="G260" s="171" t="s">
        <v>135</v>
      </c>
      <c r="H260" s="172">
        <v>46.560000000000002</v>
      </c>
      <c r="I260" s="173"/>
      <c r="J260" s="174">
        <f>ROUND(I260*H260,2)</f>
        <v>0</v>
      </c>
      <c r="K260" s="175"/>
      <c r="L260" s="38"/>
      <c r="M260" s="176" t="s">
        <v>1</v>
      </c>
      <c r="N260" s="177" t="s">
        <v>41</v>
      </c>
      <c r="O260" s="76"/>
      <c r="P260" s="178">
        <f>O260*H260</f>
        <v>0</v>
      </c>
      <c r="Q260" s="178">
        <v>0</v>
      </c>
      <c r="R260" s="178">
        <f>Q260*H260</f>
        <v>0</v>
      </c>
      <c r="S260" s="178">
        <v>0</v>
      </c>
      <c r="T260" s="17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0" t="s">
        <v>207</v>
      </c>
      <c r="AT260" s="180" t="s">
        <v>132</v>
      </c>
      <c r="AU260" s="180" t="s">
        <v>86</v>
      </c>
      <c r="AY260" s="18" t="s">
        <v>130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18" t="s">
        <v>84</v>
      </c>
      <c r="BK260" s="181">
        <f>ROUND(I260*H260,2)</f>
        <v>0</v>
      </c>
      <c r="BL260" s="18" t="s">
        <v>207</v>
      </c>
      <c r="BM260" s="180" t="s">
        <v>429</v>
      </c>
    </row>
    <row r="261" s="2" customFormat="1" ht="16.5" customHeight="1">
      <c r="A261" s="37"/>
      <c r="B261" s="167"/>
      <c r="C261" s="206" t="s">
        <v>430</v>
      </c>
      <c r="D261" s="206" t="s">
        <v>229</v>
      </c>
      <c r="E261" s="207" t="s">
        <v>431</v>
      </c>
      <c r="F261" s="208" t="s">
        <v>432</v>
      </c>
      <c r="G261" s="209" t="s">
        <v>433</v>
      </c>
      <c r="H261" s="210">
        <v>15.365</v>
      </c>
      <c r="I261" s="211"/>
      <c r="J261" s="212">
        <f>ROUND(I261*H261,2)</f>
        <v>0</v>
      </c>
      <c r="K261" s="213"/>
      <c r="L261" s="214"/>
      <c r="M261" s="215" t="s">
        <v>1</v>
      </c>
      <c r="N261" s="216" t="s">
        <v>41</v>
      </c>
      <c r="O261" s="76"/>
      <c r="P261" s="178">
        <f>O261*H261</f>
        <v>0</v>
      </c>
      <c r="Q261" s="178">
        <v>0.001</v>
      </c>
      <c r="R261" s="178">
        <f>Q261*H261</f>
        <v>0.015365</v>
      </c>
      <c r="S261" s="178">
        <v>0</v>
      </c>
      <c r="T261" s="17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0" t="s">
        <v>292</v>
      </c>
      <c r="AT261" s="180" t="s">
        <v>229</v>
      </c>
      <c r="AU261" s="180" t="s">
        <v>86</v>
      </c>
      <c r="AY261" s="18" t="s">
        <v>130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18" t="s">
        <v>84</v>
      </c>
      <c r="BK261" s="181">
        <f>ROUND(I261*H261,2)</f>
        <v>0</v>
      </c>
      <c r="BL261" s="18" t="s">
        <v>207</v>
      </c>
      <c r="BM261" s="180" t="s">
        <v>434</v>
      </c>
    </row>
    <row r="262" s="13" customFormat="1">
      <c r="A262" s="13"/>
      <c r="B262" s="182"/>
      <c r="C262" s="13"/>
      <c r="D262" s="183" t="s">
        <v>138</v>
      </c>
      <c r="E262" s="13"/>
      <c r="F262" s="185" t="s">
        <v>435</v>
      </c>
      <c r="G262" s="13"/>
      <c r="H262" s="186">
        <v>15.365</v>
      </c>
      <c r="I262" s="187"/>
      <c r="J262" s="13"/>
      <c r="K262" s="13"/>
      <c r="L262" s="182"/>
      <c r="M262" s="188"/>
      <c r="N262" s="189"/>
      <c r="O262" s="189"/>
      <c r="P262" s="189"/>
      <c r="Q262" s="189"/>
      <c r="R262" s="189"/>
      <c r="S262" s="189"/>
      <c r="T262" s="19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4" t="s">
        <v>138</v>
      </c>
      <c r="AU262" s="184" t="s">
        <v>86</v>
      </c>
      <c r="AV262" s="13" t="s">
        <v>86</v>
      </c>
      <c r="AW262" s="13" t="s">
        <v>3</v>
      </c>
      <c r="AX262" s="13" t="s">
        <v>84</v>
      </c>
      <c r="AY262" s="184" t="s">
        <v>130</v>
      </c>
    </row>
    <row r="263" s="2" customFormat="1" ht="33" customHeight="1">
      <c r="A263" s="37"/>
      <c r="B263" s="167"/>
      <c r="C263" s="168" t="s">
        <v>436</v>
      </c>
      <c r="D263" s="168" t="s">
        <v>132</v>
      </c>
      <c r="E263" s="169" t="s">
        <v>437</v>
      </c>
      <c r="F263" s="170" t="s">
        <v>438</v>
      </c>
      <c r="G263" s="171" t="s">
        <v>135</v>
      </c>
      <c r="H263" s="172">
        <v>32.670000000000002</v>
      </c>
      <c r="I263" s="173"/>
      <c r="J263" s="174">
        <f>ROUND(I263*H263,2)</f>
        <v>0</v>
      </c>
      <c r="K263" s="175"/>
      <c r="L263" s="38"/>
      <c r="M263" s="176" t="s">
        <v>1</v>
      </c>
      <c r="N263" s="177" t="s">
        <v>41</v>
      </c>
      <c r="O263" s="76"/>
      <c r="P263" s="178">
        <f>O263*H263</f>
        <v>0</v>
      </c>
      <c r="Q263" s="178">
        <v>0</v>
      </c>
      <c r="R263" s="178">
        <f>Q263*H263</f>
        <v>0</v>
      </c>
      <c r="S263" s="178">
        <v>0</v>
      </c>
      <c r="T263" s="17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0" t="s">
        <v>136</v>
      </c>
      <c r="AT263" s="180" t="s">
        <v>132</v>
      </c>
      <c r="AU263" s="180" t="s">
        <v>86</v>
      </c>
      <c r="AY263" s="18" t="s">
        <v>130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18" t="s">
        <v>84</v>
      </c>
      <c r="BK263" s="181">
        <f>ROUND(I263*H263,2)</f>
        <v>0</v>
      </c>
      <c r="BL263" s="18" t="s">
        <v>136</v>
      </c>
      <c r="BM263" s="180" t="s">
        <v>439</v>
      </c>
    </row>
    <row r="264" s="13" customFormat="1">
      <c r="A264" s="13"/>
      <c r="B264" s="182"/>
      <c r="C264" s="13"/>
      <c r="D264" s="183" t="s">
        <v>138</v>
      </c>
      <c r="E264" s="184" t="s">
        <v>1</v>
      </c>
      <c r="F264" s="185" t="s">
        <v>440</v>
      </c>
      <c r="G264" s="13"/>
      <c r="H264" s="186">
        <v>32.670000000000002</v>
      </c>
      <c r="I264" s="187"/>
      <c r="J264" s="13"/>
      <c r="K264" s="13"/>
      <c r="L264" s="182"/>
      <c r="M264" s="188"/>
      <c r="N264" s="189"/>
      <c r="O264" s="189"/>
      <c r="P264" s="189"/>
      <c r="Q264" s="189"/>
      <c r="R264" s="189"/>
      <c r="S264" s="189"/>
      <c r="T264" s="19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4" t="s">
        <v>138</v>
      </c>
      <c r="AU264" s="184" t="s">
        <v>86</v>
      </c>
      <c r="AV264" s="13" t="s">
        <v>86</v>
      </c>
      <c r="AW264" s="13" t="s">
        <v>32</v>
      </c>
      <c r="AX264" s="13" t="s">
        <v>84</v>
      </c>
      <c r="AY264" s="184" t="s">
        <v>130</v>
      </c>
    </row>
    <row r="265" s="2" customFormat="1" ht="24.15" customHeight="1">
      <c r="A265" s="37"/>
      <c r="B265" s="167"/>
      <c r="C265" s="206" t="s">
        <v>441</v>
      </c>
      <c r="D265" s="206" t="s">
        <v>229</v>
      </c>
      <c r="E265" s="207" t="s">
        <v>442</v>
      </c>
      <c r="F265" s="208" t="s">
        <v>443</v>
      </c>
      <c r="G265" s="209" t="s">
        <v>444</v>
      </c>
      <c r="H265" s="210">
        <v>49.005000000000003</v>
      </c>
      <c r="I265" s="211"/>
      <c r="J265" s="212">
        <f>ROUND(I265*H265,2)</f>
        <v>0</v>
      </c>
      <c r="K265" s="213"/>
      <c r="L265" s="214"/>
      <c r="M265" s="215" t="s">
        <v>1</v>
      </c>
      <c r="N265" s="216" t="s">
        <v>41</v>
      </c>
      <c r="O265" s="76"/>
      <c r="P265" s="178">
        <f>O265*H265</f>
        <v>0</v>
      </c>
      <c r="Q265" s="178">
        <v>0.001</v>
      </c>
      <c r="R265" s="178">
        <f>Q265*H265</f>
        <v>0.049005000000000007</v>
      </c>
      <c r="S265" s="178">
        <v>0</v>
      </c>
      <c r="T265" s="17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0" t="s">
        <v>170</v>
      </c>
      <c r="AT265" s="180" t="s">
        <v>229</v>
      </c>
      <c r="AU265" s="180" t="s">
        <v>86</v>
      </c>
      <c r="AY265" s="18" t="s">
        <v>130</v>
      </c>
      <c r="BE265" s="181">
        <f>IF(N265="základní",J265,0)</f>
        <v>0</v>
      </c>
      <c r="BF265" s="181">
        <f>IF(N265="snížená",J265,0)</f>
        <v>0</v>
      </c>
      <c r="BG265" s="181">
        <f>IF(N265="zákl. přenesená",J265,0)</f>
        <v>0</v>
      </c>
      <c r="BH265" s="181">
        <f>IF(N265="sníž. přenesená",J265,0)</f>
        <v>0</v>
      </c>
      <c r="BI265" s="181">
        <f>IF(N265="nulová",J265,0)</f>
        <v>0</v>
      </c>
      <c r="BJ265" s="18" t="s">
        <v>84</v>
      </c>
      <c r="BK265" s="181">
        <f>ROUND(I265*H265,2)</f>
        <v>0</v>
      </c>
      <c r="BL265" s="18" t="s">
        <v>136</v>
      </c>
      <c r="BM265" s="180" t="s">
        <v>445</v>
      </c>
    </row>
    <row r="266" s="2" customFormat="1">
      <c r="A266" s="37"/>
      <c r="B266" s="38"/>
      <c r="C266" s="37"/>
      <c r="D266" s="183" t="s">
        <v>446</v>
      </c>
      <c r="E266" s="37"/>
      <c r="F266" s="217" t="s">
        <v>447</v>
      </c>
      <c r="G266" s="37"/>
      <c r="H266" s="37"/>
      <c r="I266" s="218"/>
      <c r="J266" s="37"/>
      <c r="K266" s="37"/>
      <c r="L266" s="38"/>
      <c r="M266" s="219"/>
      <c r="N266" s="220"/>
      <c r="O266" s="76"/>
      <c r="P266" s="76"/>
      <c r="Q266" s="76"/>
      <c r="R266" s="76"/>
      <c r="S266" s="76"/>
      <c r="T266" s="7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8" t="s">
        <v>446</v>
      </c>
      <c r="AU266" s="18" t="s">
        <v>86</v>
      </c>
    </row>
    <row r="267" s="13" customFormat="1">
      <c r="A267" s="13"/>
      <c r="B267" s="182"/>
      <c r="C267" s="13"/>
      <c r="D267" s="183" t="s">
        <v>138</v>
      </c>
      <c r="E267" s="13"/>
      <c r="F267" s="185" t="s">
        <v>448</v>
      </c>
      <c r="G267" s="13"/>
      <c r="H267" s="186">
        <v>49.005000000000003</v>
      </c>
      <c r="I267" s="187"/>
      <c r="J267" s="13"/>
      <c r="K267" s="13"/>
      <c r="L267" s="182"/>
      <c r="M267" s="188"/>
      <c r="N267" s="189"/>
      <c r="O267" s="189"/>
      <c r="P267" s="189"/>
      <c r="Q267" s="189"/>
      <c r="R267" s="189"/>
      <c r="S267" s="189"/>
      <c r="T267" s="19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4" t="s">
        <v>138</v>
      </c>
      <c r="AU267" s="184" t="s">
        <v>86</v>
      </c>
      <c r="AV267" s="13" t="s">
        <v>86</v>
      </c>
      <c r="AW267" s="13" t="s">
        <v>3</v>
      </c>
      <c r="AX267" s="13" t="s">
        <v>84</v>
      </c>
      <c r="AY267" s="184" t="s">
        <v>130</v>
      </c>
    </row>
    <row r="268" s="2" customFormat="1" ht="24.15" customHeight="1">
      <c r="A268" s="37"/>
      <c r="B268" s="167"/>
      <c r="C268" s="168" t="s">
        <v>449</v>
      </c>
      <c r="D268" s="168" t="s">
        <v>132</v>
      </c>
      <c r="E268" s="169" t="s">
        <v>450</v>
      </c>
      <c r="F268" s="170" t="s">
        <v>451</v>
      </c>
      <c r="G268" s="171" t="s">
        <v>135</v>
      </c>
      <c r="H268" s="172">
        <v>46.560000000000002</v>
      </c>
      <c r="I268" s="173"/>
      <c r="J268" s="174">
        <f>ROUND(I268*H268,2)</f>
        <v>0</v>
      </c>
      <c r="K268" s="175"/>
      <c r="L268" s="38"/>
      <c r="M268" s="176" t="s">
        <v>1</v>
      </c>
      <c r="N268" s="177" t="s">
        <v>41</v>
      </c>
      <c r="O268" s="76"/>
      <c r="P268" s="178">
        <f>O268*H268</f>
        <v>0</v>
      </c>
      <c r="Q268" s="178">
        <v>0</v>
      </c>
      <c r="R268" s="178">
        <f>Q268*H268</f>
        <v>0</v>
      </c>
      <c r="S268" s="178">
        <v>0</v>
      </c>
      <c r="T268" s="17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0" t="s">
        <v>207</v>
      </c>
      <c r="AT268" s="180" t="s">
        <v>132</v>
      </c>
      <c r="AU268" s="180" t="s">
        <v>86</v>
      </c>
      <c r="AY268" s="18" t="s">
        <v>130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18" t="s">
        <v>84</v>
      </c>
      <c r="BK268" s="181">
        <f>ROUND(I268*H268,2)</f>
        <v>0</v>
      </c>
      <c r="BL268" s="18" t="s">
        <v>207</v>
      </c>
      <c r="BM268" s="180" t="s">
        <v>452</v>
      </c>
    </row>
    <row r="269" s="13" customFormat="1">
      <c r="A269" s="13"/>
      <c r="B269" s="182"/>
      <c r="C269" s="13"/>
      <c r="D269" s="183" t="s">
        <v>138</v>
      </c>
      <c r="E269" s="184" t="s">
        <v>1</v>
      </c>
      <c r="F269" s="185" t="s">
        <v>453</v>
      </c>
      <c r="G269" s="13"/>
      <c r="H269" s="186">
        <v>46.560000000000002</v>
      </c>
      <c r="I269" s="187"/>
      <c r="J269" s="13"/>
      <c r="K269" s="13"/>
      <c r="L269" s="182"/>
      <c r="M269" s="188"/>
      <c r="N269" s="189"/>
      <c r="O269" s="189"/>
      <c r="P269" s="189"/>
      <c r="Q269" s="189"/>
      <c r="R269" s="189"/>
      <c r="S269" s="189"/>
      <c r="T269" s="19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4" t="s">
        <v>138</v>
      </c>
      <c r="AU269" s="184" t="s">
        <v>86</v>
      </c>
      <c r="AV269" s="13" t="s">
        <v>86</v>
      </c>
      <c r="AW269" s="13" t="s">
        <v>32</v>
      </c>
      <c r="AX269" s="13" t="s">
        <v>84</v>
      </c>
      <c r="AY269" s="184" t="s">
        <v>130</v>
      </c>
    </row>
    <row r="270" s="2" customFormat="1" ht="24.15" customHeight="1">
      <c r="A270" s="37"/>
      <c r="B270" s="167"/>
      <c r="C270" s="206" t="s">
        <v>454</v>
      </c>
      <c r="D270" s="206" t="s">
        <v>229</v>
      </c>
      <c r="E270" s="207" t="s">
        <v>455</v>
      </c>
      <c r="F270" s="208" t="s">
        <v>456</v>
      </c>
      <c r="G270" s="209" t="s">
        <v>444</v>
      </c>
      <c r="H270" s="210">
        <v>167.61600000000001</v>
      </c>
      <c r="I270" s="211"/>
      <c r="J270" s="212">
        <f>ROUND(I270*H270,2)</f>
        <v>0</v>
      </c>
      <c r="K270" s="213"/>
      <c r="L270" s="214"/>
      <c r="M270" s="215" t="s">
        <v>1</v>
      </c>
      <c r="N270" s="216" t="s">
        <v>41</v>
      </c>
      <c r="O270" s="76"/>
      <c r="P270" s="178">
        <f>O270*H270</f>
        <v>0</v>
      </c>
      <c r="Q270" s="178">
        <v>0.001</v>
      </c>
      <c r="R270" s="178">
        <f>Q270*H270</f>
        <v>0.16761600000000002</v>
      </c>
      <c r="S270" s="178">
        <v>0</v>
      </c>
      <c r="T270" s="17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0" t="s">
        <v>292</v>
      </c>
      <c r="AT270" s="180" t="s">
        <v>229</v>
      </c>
      <c r="AU270" s="180" t="s">
        <v>86</v>
      </c>
      <c r="AY270" s="18" t="s">
        <v>130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18" t="s">
        <v>84</v>
      </c>
      <c r="BK270" s="181">
        <f>ROUND(I270*H270,2)</f>
        <v>0</v>
      </c>
      <c r="BL270" s="18" t="s">
        <v>207</v>
      </c>
      <c r="BM270" s="180" t="s">
        <v>457</v>
      </c>
    </row>
    <row r="271" s="13" customFormat="1">
      <c r="A271" s="13"/>
      <c r="B271" s="182"/>
      <c r="C271" s="13"/>
      <c r="D271" s="183" t="s">
        <v>138</v>
      </c>
      <c r="E271" s="13"/>
      <c r="F271" s="185" t="s">
        <v>458</v>
      </c>
      <c r="G271" s="13"/>
      <c r="H271" s="186">
        <v>167.61600000000001</v>
      </c>
      <c r="I271" s="187"/>
      <c r="J271" s="13"/>
      <c r="K271" s="13"/>
      <c r="L271" s="182"/>
      <c r="M271" s="188"/>
      <c r="N271" s="189"/>
      <c r="O271" s="189"/>
      <c r="P271" s="189"/>
      <c r="Q271" s="189"/>
      <c r="R271" s="189"/>
      <c r="S271" s="189"/>
      <c r="T271" s="19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4" t="s">
        <v>138</v>
      </c>
      <c r="AU271" s="184" t="s">
        <v>86</v>
      </c>
      <c r="AV271" s="13" t="s">
        <v>86</v>
      </c>
      <c r="AW271" s="13" t="s">
        <v>3</v>
      </c>
      <c r="AX271" s="13" t="s">
        <v>84</v>
      </c>
      <c r="AY271" s="184" t="s">
        <v>130</v>
      </c>
    </row>
    <row r="272" s="2" customFormat="1" ht="24.15" customHeight="1">
      <c r="A272" s="37"/>
      <c r="B272" s="167"/>
      <c r="C272" s="168" t="s">
        <v>459</v>
      </c>
      <c r="D272" s="168" t="s">
        <v>132</v>
      </c>
      <c r="E272" s="169" t="s">
        <v>460</v>
      </c>
      <c r="F272" s="170" t="s">
        <v>461</v>
      </c>
      <c r="G272" s="171" t="s">
        <v>135</v>
      </c>
      <c r="H272" s="172">
        <v>39.299999999999997</v>
      </c>
      <c r="I272" s="173"/>
      <c r="J272" s="174">
        <f>ROUND(I272*H272,2)</f>
        <v>0</v>
      </c>
      <c r="K272" s="175"/>
      <c r="L272" s="38"/>
      <c r="M272" s="176" t="s">
        <v>1</v>
      </c>
      <c r="N272" s="177" t="s">
        <v>41</v>
      </c>
      <c r="O272" s="76"/>
      <c r="P272" s="178">
        <f>O272*H272</f>
        <v>0</v>
      </c>
      <c r="Q272" s="178">
        <v>0</v>
      </c>
      <c r="R272" s="178">
        <f>Q272*H272</f>
        <v>0</v>
      </c>
      <c r="S272" s="178">
        <v>0</v>
      </c>
      <c r="T272" s="17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0" t="s">
        <v>207</v>
      </c>
      <c r="AT272" s="180" t="s">
        <v>132</v>
      </c>
      <c r="AU272" s="180" t="s">
        <v>86</v>
      </c>
      <c r="AY272" s="18" t="s">
        <v>130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18" t="s">
        <v>84</v>
      </c>
      <c r="BK272" s="181">
        <f>ROUND(I272*H272,2)</f>
        <v>0</v>
      </c>
      <c r="BL272" s="18" t="s">
        <v>207</v>
      </c>
      <c r="BM272" s="180" t="s">
        <v>462</v>
      </c>
    </row>
    <row r="273" s="13" customFormat="1">
      <c r="A273" s="13"/>
      <c r="B273" s="182"/>
      <c r="C273" s="13"/>
      <c r="D273" s="183" t="s">
        <v>138</v>
      </c>
      <c r="E273" s="184" t="s">
        <v>1</v>
      </c>
      <c r="F273" s="185" t="s">
        <v>463</v>
      </c>
      <c r="G273" s="13"/>
      <c r="H273" s="186">
        <v>39.299999999999997</v>
      </c>
      <c r="I273" s="187"/>
      <c r="J273" s="13"/>
      <c r="K273" s="13"/>
      <c r="L273" s="182"/>
      <c r="M273" s="188"/>
      <c r="N273" s="189"/>
      <c r="O273" s="189"/>
      <c r="P273" s="189"/>
      <c r="Q273" s="189"/>
      <c r="R273" s="189"/>
      <c r="S273" s="189"/>
      <c r="T273" s="19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4" t="s">
        <v>138</v>
      </c>
      <c r="AU273" s="184" t="s">
        <v>86</v>
      </c>
      <c r="AV273" s="13" t="s">
        <v>86</v>
      </c>
      <c r="AW273" s="13" t="s">
        <v>32</v>
      </c>
      <c r="AX273" s="13" t="s">
        <v>84</v>
      </c>
      <c r="AY273" s="184" t="s">
        <v>130</v>
      </c>
    </row>
    <row r="274" s="2" customFormat="1" ht="24.15" customHeight="1">
      <c r="A274" s="37"/>
      <c r="B274" s="167"/>
      <c r="C274" s="206" t="s">
        <v>464</v>
      </c>
      <c r="D274" s="206" t="s">
        <v>229</v>
      </c>
      <c r="E274" s="207" t="s">
        <v>465</v>
      </c>
      <c r="F274" s="208" t="s">
        <v>466</v>
      </c>
      <c r="G274" s="209" t="s">
        <v>135</v>
      </c>
      <c r="H274" s="210">
        <v>41.265000000000001</v>
      </c>
      <c r="I274" s="211"/>
      <c r="J274" s="212">
        <f>ROUND(I274*H274,2)</f>
        <v>0</v>
      </c>
      <c r="K274" s="213"/>
      <c r="L274" s="214"/>
      <c r="M274" s="215" t="s">
        <v>1</v>
      </c>
      <c r="N274" s="216" t="s">
        <v>41</v>
      </c>
      <c r="O274" s="76"/>
      <c r="P274" s="178">
        <f>O274*H274</f>
        <v>0</v>
      </c>
      <c r="Q274" s="178">
        <v>0.00029999999999999997</v>
      </c>
      <c r="R274" s="178">
        <f>Q274*H274</f>
        <v>0.0123795</v>
      </c>
      <c r="S274" s="178">
        <v>0</v>
      </c>
      <c r="T274" s="17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0" t="s">
        <v>292</v>
      </c>
      <c r="AT274" s="180" t="s">
        <v>229</v>
      </c>
      <c r="AU274" s="180" t="s">
        <v>86</v>
      </c>
      <c r="AY274" s="18" t="s">
        <v>130</v>
      </c>
      <c r="BE274" s="181">
        <f>IF(N274="základní",J274,0)</f>
        <v>0</v>
      </c>
      <c r="BF274" s="181">
        <f>IF(N274="snížená",J274,0)</f>
        <v>0</v>
      </c>
      <c r="BG274" s="181">
        <f>IF(N274="zákl. přenesená",J274,0)</f>
        <v>0</v>
      </c>
      <c r="BH274" s="181">
        <f>IF(N274="sníž. přenesená",J274,0)</f>
        <v>0</v>
      </c>
      <c r="BI274" s="181">
        <f>IF(N274="nulová",J274,0)</f>
        <v>0</v>
      </c>
      <c r="BJ274" s="18" t="s">
        <v>84</v>
      </c>
      <c r="BK274" s="181">
        <f>ROUND(I274*H274,2)</f>
        <v>0</v>
      </c>
      <c r="BL274" s="18" t="s">
        <v>207</v>
      </c>
      <c r="BM274" s="180" t="s">
        <v>467</v>
      </c>
    </row>
    <row r="275" s="13" customFormat="1">
      <c r="A275" s="13"/>
      <c r="B275" s="182"/>
      <c r="C275" s="13"/>
      <c r="D275" s="183" t="s">
        <v>138</v>
      </c>
      <c r="E275" s="13"/>
      <c r="F275" s="185" t="s">
        <v>468</v>
      </c>
      <c r="G275" s="13"/>
      <c r="H275" s="186">
        <v>41.265000000000001</v>
      </c>
      <c r="I275" s="187"/>
      <c r="J275" s="13"/>
      <c r="K275" s="13"/>
      <c r="L275" s="182"/>
      <c r="M275" s="188"/>
      <c r="N275" s="189"/>
      <c r="O275" s="189"/>
      <c r="P275" s="189"/>
      <c r="Q275" s="189"/>
      <c r="R275" s="189"/>
      <c r="S275" s="189"/>
      <c r="T275" s="19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4" t="s">
        <v>138</v>
      </c>
      <c r="AU275" s="184" t="s">
        <v>86</v>
      </c>
      <c r="AV275" s="13" t="s">
        <v>86</v>
      </c>
      <c r="AW275" s="13" t="s">
        <v>3</v>
      </c>
      <c r="AX275" s="13" t="s">
        <v>84</v>
      </c>
      <c r="AY275" s="184" t="s">
        <v>130</v>
      </c>
    </row>
    <row r="276" s="2" customFormat="1" ht="24.15" customHeight="1">
      <c r="A276" s="37"/>
      <c r="B276" s="167"/>
      <c r="C276" s="168" t="s">
        <v>469</v>
      </c>
      <c r="D276" s="168" t="s">
        <v>132</v>
      </c>
      <c r="E276" s="169" t="s">
        <v>470</v>
      </c>
      <c r="F276" s="170" t="s">
        <v>471</v>
      </c>
      <c r="G276" s="171" t="s">
        <v>204</v>
      </c>
      <c r="H276" s="172">
        <v>0.19500000000000001</v>
      </c>
      <c r="I276" s="173"/>
      <c r="J276" s="174">
        <f>ROUND(I276*H276,2)</f>
        <v>0</v>
      </c>
      <c r="K276" s="175"/>
      <c r="L276" s="38"/>
      <c r="M276" s="176" t="s">
        <v>1</v>
      </c>
      <c r="N276" s="177" t="s">
        <v>41</v>
      </c>
      <c r="O276" s="76"/>
      <c r="P276" s="178">
        <f>O276*H276</f>
        <v>0</v>
      </c>
      <c r="Q276" s="178">
        <v>0</v>
      </c>
      <c r="R276" s="178">
        <f>Q276*H276</f>
        <v>0</v>
      </c>
      <c r="S276" s="178">
        <v>0</v>
      </c>
      <c r="T276" s="17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0" t="s">
        <v>207</v>
      </c>
      <c r="AT276" s="180" t="s">
        <v>132</v>
      </c>
      <c r="AU276" s="180" t="s">
        <v>86</v>
      </c>
      <c r="AY276" s="18" t="s">
        <v>130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18" t="s">
        <v>84</v>
      </c>
      <c r="BK276" s="181">
        <f>ROUND(I276*H276,2)</f>
        <v>0</v>
      </c>
      <c r="BL276" s="18" t="s">
        <v>207</v>
      </c>
      <c r="BM276" s="180" t="s">
        <v>472</v>
      </c>
    </row>
    <row r="277" s="12" customFormat="1" ht="22.8" customHeight="1">
      <c r="A277" s="12"/>
      <c r="B277" s="154"/>
      <c r="C277" s="12"/>
      <c r="D277" s="155" t="s">
        <v>75</v>
      </c>
      <c r="E277" s="165" t="s">
        <v>473</v>
      </c>
      <c r="F277" s="165" t="s">
        <v>474</v>
      </c>
      <c r="G277" s="12"/>
      <c r="H277" s="12"/>
      <c r="I277" s="157"/>
      <c r="J277" s="166">
        <f>BK277</f>
        <v>0</v>
      </c>
      <c r="K277" s="12"/>
      <c r="L277" s="154"/>
      <c r="M277" s="159"/>
      <c r="N277" s="160"/>
      <c r="O277" s="160"/>
      <c r="P277" s="161">
        <f>SUM(P278:P279)</f>
        <v>0</v>
      </c>
      <c r="Q277" s="160"/>
      <c r="R277" s="161">
        <f>SUM(R278:R279)</f>
        <v>0.020379999999999999</v>
      </c>
      <c r="S277" s="160"/>
      <c r="T277" s="162">
        <f>SUM(T278:T279)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55" t="s">
        <v>86</v>
      </c>
      <c r="AT277" s="163" t="s">
        <v>75</v>
      </c>
      <c r="AU277" s="163" t="s">
        <v>84</v>
      </c>
      <c r="AY277" s="155" t="s">
        <v>130</v>
      </c>
      <c r="BK277" s="164">
        <f>SUM(BK278:BK279)</f>
        <v>0</v>
      </c>
    </row>
    <row r="278" s="2" customFormat="1" ht="24.15" customHeight="1">
      <c r="A278" s="37"/>
      <c r="B278" s="167"/>
      <c r="C278" s="168" t="s">
        <v>475</v>
      </c>
      <c r="D278" s="168" t="s">
        <v>132</v>
      </c>
      <c r="E278" s="169" t="s">
        <v>476</v>
      </c>
      <c r="F278" s="170" t="s">
        <v>477</v>
      </c>
      <c r="G278" s="171" t="s">
        <v>354</v>
      </c>
      <c r="H278" s="172">
        <v>2</v>
      </c>
      <c r="I278" s="173"/>
      <c r="J278" s="174">
        <f>ROUND(I278*H278,2)</f>
        <v>0</v>
      </c>
      <c r="K278" s="175"/>
      <c r="L278" s="38"/>
      <c r="M278" s="176" t="s">
        <v>1</v>
      </c>
      <c r="N278" s="177" t="s">
        <v>41</v>
      </c>
      <c r="O278" s="76"/>
      <c r="P278" s="178">
        <f>O278*H278</f>
        <v>0</v>
      </c>
      <c r="Q278" s="178">
        <v>0.010189999999999999</v>
      </c>
      <c r="R278" s="178">
        <f>Q278*H278</f>
        <v>0.020379999999999999</v>
      </c>
      <c r="S278" s="178">
        <v>0</v>
      </c>
      <c r="T278" s="17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0" t="s">
        <v>207</v>
      </c>
      <c r="AT278" s="180" t="s">
        <v>132</v>
      </c>
      <c r="AU278" s="180" t="s">
        <v>86</v>
      </c>
      <c r="AY278" s="18" t="s">
        <v>130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18" t="s">
        <v>84</v>
      </c>
      <c r="BK278" s="181">
        <f>ROUND(I278*H278,2)</f>
        <v>0</v>
      </c>
      <c r="BL278" s="18" t="s">
        <v>207</v>
      </c>
      <c r="BM278" s="180" t="s">
        <v>478</v>
      </c>
    </row>
    <row r="279" s="2" customFormat="1" ht="24.15" customHeight="1">
      <c r="A279" s="37"/>
      <c r="B279" s="167"/>
      <c r="C279" s="168" t="s">
        <v>479</v>
      </c>
      <c r="D279" s="168" t="s">
        <v>132</v>
      </c>
      <c r="E279" s="169" t="s">
        <v>480</v>
      </c>
      <c r="F279" s="170" t="s">
        <v>481</v>
      </c>
      <c r="G279" s="171" t="s">
        <v>204</v>
      </c>
      <c r="H279" s="172">
        <v>0.02</v>
      </c>
      <c r="I279" s="173"/>
      <c r="J279" s="174">
        <f>ROUND(I279*H279,2)</f>
        <v>0</v>
      </c>
      <c r="K279" s="175"/>
      <c r="L279" s="38"/>
      <c r="M279" s="176" t="s">
        <v>1</v>
      </c>
      <c r="N279" s="177" t="s">
        <v>41</v>
      </c>
      <c r="O279" s="76"/>
      <c r="P279" s="178">
        <f>O279*H279</f>
        <v>0</v>
      </c>
      <c r="Q279" s="178">
        <v>0</v>
      </c>
      <c r="R279" s="178">
        <f>Q279*H279</f>
        <v>0</v>
      </c>
      <c r="S279" s="178">
        <v>0</v>
      </c>
      <c r="T279" s="17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0" t="s">
        <v>207</v>
      </c>
      <c r="AT279" s="180" t="s">
        <v>132</v>
      </c>
      <c r="AU279" s="180" t="s">
        <v>86</v>
      </c>
      <c r="AY279" s="18" t="s">
        <v>130</v>
      </c>
      <c r="BE279" s="181">
        <f>IF(N279="základní",J279,0)</f>
        <v>0</v>
      </c>
      <c r="BF279" s="181">
        <f>IF(N279="snížená",J279,0)</f>
        <v>0</v>
      </c>
      <c r="BG279" s="181">
        <f>IF(N279="zákl. přenesená",J279,0)</f>
        <v>0</v>
      </c>
      <c r="BH279" s="181">
        <f>IF(N279="sníž. přenesená",J279,0)</f>
        <v>0</v>
      </c>
      <c r="BI279" s="181">
        <f>IF(N279="nulová",J279,0)</f>
        <v>0</v>
      </c>
      <c r="BJ279" s="18" t="s">
        <v>84</v>
      </c>
      <c r="BK279" s="181">
        <f>ROUND(I279*H279,2)</f>
        <v>0</v>
      </c>
      <c r="BL279" s="18" t="s">
        <v>207</v>
      </c>
      <c r="BM279" s="180" t="s">
        <v>482</v>
      </c>
    </row>
    <row r="280" s="12" customFormat="1" ht="22.8" customHeight="1">
      <c r="A280" s="12"/>
      <c r="B280" s="154"/>
      <c r="C280" s="12"/>
      <c r="D280" s="155" t="s">
        <v>75</v>
      </c>
      <c r="E280" s="165" t="s">
        <v>483</v>
      </c>
      <c r="F280" s="165" t="s">
        <v>484</v>
      </c>
      <c r="G280" s="12"/>
      <c r="H280" s="12"/>
      <c r="I280" s="157"/>
      <c r="J280" s="166">
        <f>BK280</f>
        <v>0</v>
      </c>
      <c r="K280" s="12"/>
      <c r="L280" s="154"/>
      <c r="M280" s="159"/>
      <c r="N280" s="160"/>
      <c r="O280" s="160"/>
      <c r="P280" s="161">
        <f>SUM(P281:P282)</f>
        <v>0</v>
      </c>
      <c r="Q280" s="160"/>
      <c r="R280" s="161">
        <f>SUM(R281:R282)</f>
        <v>0.0065100000000000002</v>
      </c>
      <c r="S280" s="160"/>
      <c r="T280" s="162">
        <f>SUM(T281:T282)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55" t="s">
        <v>86</v>
      </c>
      <c r="AT280" s="163" t="s">
        <v>75</v>
      </c>
      <c r="AU280" s="163" t="s">
        <v>84</v>
      </c>
      <c r="AY280" s="155" t="s">
        <v>130</v>
      </c>
      <c r="BK280" s="164">
        <f>SUM(BK281:BK282)</f>
        <v>0</v>
      </c>
    </row>
    <row r="281" s="2" customFormat="1" ht="24.15" customHeight="1">
      <c r="A281" s="37"/>
      <c r="B281" s="167"/>
      <c r="C281" s="168" t="s">
        <v>485</v>
      </c>
      <c r="D281" s="168" t="s">
        <v>132</v>
      </c>
      <c r="E281" s="169" t="s">
        <v>486</v>
      </c>
      <c r="F281" s="170" t="s">
        <v>487</v>
      </c>
      <c r="G281" s="171" t="s">
        <v>155</v>
      </c>
      <c r="H281" s="172">
        <v>3</v>
      </c>
      <c r="I281" s="173"/>
      <c r="J281" s="174">
        <f>ROUND(I281*H281,2)</f>
        <v>0</v>
      </c>
      <c r="K281" s="175"/>
      <c r="L281" s="38"/>
      <c r="M281" s="176" t="s">
        <v>1</v>
      </c>
      <c r="N281" s="177" t="s">
        <v>41</v>
      </c>
      <c r="O281" s="76"/>
      <c r="P281" s="178">
        <f>O281*H281</f>
        <v>0</v>
      </c>
      <c r="Q281" s="178">
        <v>0.0021700000000000001</v>
      </c>
      <c r="R281" s="178">
        <f>Q281*H281</f>
        <v>0.0065100000000000002</v>
      </c>
      <c r="S281" s="178">
        <v>0</v>
      </c>
      <c r="T281" s="17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0" t="s">
        <v>207</v>
      </c>
      <c r="AT281" s="180" t="s">
        <v>132</v>
      </c>
      <c r="AU281" s="180" t="s">
        <v>86</v>
      </c>
      <c r="AY281" s="18" t="s">
        <v>130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18" t="s">
        <v>84</v>
      </c>
      <c r="BK281" s="181">
        <f>ROUND(I281*H281,2)</f>
        <v>0</v>
      </c>
      <c r="BL281" s="18" t="s">
        <v>207</v>
      </c>
      <c r="BM281" s="180" t="s">
        <v>488</v>
      </c>
    </row>
    <row r="282" s="2" customFormat="1" ht="24.15" customHeight="1">
      <c r="A282" s="37"/>
      <c r="B282" s="167"/>
      <c r="C282" s="168" t="s">
        <v>489</v>
      </c>
      <c r="D282" s="168" t="s">
        <v>132</v>
      </c>
      <c r="E282" s="169" t="s">
        <v>490</v>
      </c>
      <c r="F282" s="170" t="s">
        <v>491</v>
      </c>
      <c r="G282" s="171" t="s">
        <v>204</v>
      </c>
      <c r="H282" s="172">
        <v>0.0070000000000000001</v>
      </c>
      <c r="I282" s="173"/>
      <c r="J282" s="174">
        <f>ROUND(I282*H282,2)</f>
        <v>0</v>
      </c>
      <c r="K282" s="175"/>
      <c r="L282" s="38"/>
      <c r="M282" s="176" t="s">
        <v>1</v>
      </c>
      <c r="N282" s="177" t="s">
        <v>41</v>
      </c>
      <c r="O282" s="76"/>
      <c r="P282" s="178">
        <f>O282*H282</f>
        <v>0</v>
      </c>
      <c r="Q282" s="178">
        <v>0</v>
      </c>
      <c r="R282" s="178">
        <f>Q282*H282</f>
        <v>0</v>
      </c>
      <c r="S282" s="178">
        <v>0</v>
      </c>
      <c r="T282" s="17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0" t="s">
        <v>207</v>
      </c>
      <c r="AT282" s="180" t="s">
        <v>132</v>
      </c>
      <c r="AU282" s="180" t="s">
        <v>86</v>
      </c>
      <c r="AY282" s="18" t="s">
        <v>130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18" t="s">
        <v>84</v>
      </c>
      <c r="BK282" s="181">
        <f>ROUND(I282*H282,2)</f>
        <v>0</v>
      </c>
      <c r="BL282" s="18" t="s">
        <v>207</v>
      </c>
      <c r="BM282" s="180" t="s">
        <v>492</v>
      </c>
    </row>
    <row r="283" s="12" customFormat="1" ht="22.8" customHeight="1">
      <c r="A283" s="12"/>
      <c r="B283" s="154"/>
      <c r="C283" s="12"/>
      <c r="D283" s="155" t="s">
        <v>75</v>
      </c>
      <c r="E283" s="165" t="s">
        <v>493</v>
      </c>
      <c r="F283" s="165" t="s">
        <v>494</v>
      </c>
      <c r="G283" s="12"/>
      <c r="H283" s="12"/>
      <c r="I283" s="157"/>
      <c r="J283" s="166">
        <f>BK283</f>
        <v>0</v>
      </c>
      <c r="K283" s="12"/>
      <c r="L283" s="154"/>
      <c r="M283" s="159"/>
      <c r="N283" s="160"/>
      <c r="O283" s="160"/>
      <c r="P283" s="161">
        <f>SUM(P284:P287)</f>
        <v>0</v>
      </c>
      <c r="Q283" s="160"/>
      <c r="R283" s="161">
        <f>SUM(R284:R287)</f>
        <v>0.014374799999999998</v>
      </c>
      <c r="S283" s="160"/>
      <c r="T283" s="162">
        <f>SUM(T284:T287)</f>
        <v>0.58079999999999998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55" t="s">
        <v>86</v>
      </c>
      <c r="AT283" s="163" t="s">
        <v>75</v>
      </c>
      <c r="AU283" s="163" t="s">
        <v>84</v>
      </c>
      <c r="AY283" s="155" t="s">
        <v>130</v>
      </c>
      <c r="BK283" s="164">
        <f>SUM(BK284:BK287)</f>
        <v>0</v>
      </c>
    </row>
    <row r="284" s="2" customFormat="1" ht="33" customHeight="1">
      <c r="A284" s="37"/>
      <c r="B284" s="167"/>
      <c r="C284" s="168" t="s">
        <v>495</v>
      </c>
      <c r="D284" s="168" t="s">
        <v>132</v>
      </c>
      <c r="E284" s="169" t="s">
        <v>496</v>
      </c>
      <c r="F284" s="170" t="s">
        <v>497</v>
      </c>
      <c r="G284" s="171" t="s">
        <v>155</v>
      </c>
      <c r="H284" s="172">
        <v>36.299999999999997</v>
      </c>
      <c r="I284" s="173"/>
      <c r="J284" s="174">
        <f>ROUND(I284*H284,2)</f>
        <v>0</v>
      </c>
      <c r="K284" s="175"/>
      <c r="L284" s="38"/>
      <c r="M284" s="176" t="s">
        <v>1</v>
      </c>
      <c r="N284" s="177" t="s">
        <v>41</v>
      </c>
      <c r="O284" s="76"/>
      <c r="P284" s="178">
        <f>O284*H284</f>
        <v>0</v>
      </c>
      <c r="Q284" s="178">
        <v>0</v>
      </c>
      <c r="R284" s="178">
        <f>Q284*H284</f>
        <v>0</v>
      </c>
      <c r="S284" s="178">
        <v>0.016</v>
      </c>
      <c r="T284" s="179">
        <f>S284*H284</f>
        <v>0.58079999999999998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80" t="s">
        <v>207</v>
      </c>
      <c r="AT284" s="180" t="s">
        <v>132</v>
      </c>
      <c r="AU284" s="180" t="s">
        <v>86</v>
      </c>
      <c r="AY284" s="18" t="s">
        <v>130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18" t="s">
        <v>84</v>
      </c>
      <c r="BK284" s="181">
        <f>ROUND(I284*H284,2)</f>
        <v>0</v>
      </c>
      <c r="BL284" s="18" t="s">
        <v>207</v>
      </c>
      <c r="BM284" s="180" t="s">
        <v>498</v>
      </c>
    </row>
    <row r="285" s="2" customFormat="1" ht="24.15" customHeight="1">
      <c r="A285" s="37"/>
      <c r="B285" s="167"/>
      <c r="C285" s="168" t="s">
        <v>499</v>
      </c>
      <c r="D285" s="168" t="s">
        <v>132</v>
      </c>
      <c r="E285" s="169" t="s">
        <v>500</v>
      </c>
      <c r="F285" s="170" t="s">
        <v>501</v>
      </c>
      <c r="G285" s="171" t="s">
        <v>155</v>
      </c>
      <c r="H285" s="172">
        <v>36.299999999999997</v>
      </c>
      <c r="I285" s="173"/>
      <c r="J285" s="174">
        <f>ROUND(I285*H285,2)</f>
        <v>0</v>
      </c>
      <c r="K285" s="175"/>
      <c r="L285" s="38"/>
      <c r="M285" s="176" t="s">
        <v>1</v>
      </c>
      <c r="N285" s="177" t="s">
        <v>41</v>
      </c>
      <c r="O285" s="76"/>
      <c r="P285" s="178">
        <f>O285*H285</f>
        <v>0</v>
      </c>
      <c r="Q285" s="178">
        <v>0.00039599999999999998</v>
      </c>
      <c r="R285" s="178">
        <f>Q285*H285</f>
        <v>0.014374799999999998</v>
      </c>
      <c r="S285" s="178">
        <v>0</v>
      </c>
      <c r="T285" s="17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0" t="s">
        <v>207</v>
      </c>
      <c r="AT285" s="180" t="s">
        <v>132</v>
      </c>
      <c r="AU285" s="180" t="s">
        <v>86</v>
      </c>
      <c r="AY285" s="18" t="s">
        <v>130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18" t="s">
        <v>84</v>
      </c>
      <c r="BK285" s="181">
        <f>ROUND(I285*H285,2)</f>
        <v>0</v>
      </c>
      <c r="BL285" s="18" t="s">
        <v>207</v>
      </c>
      <c r="BM285" s="180" t="s">
        <v>502</v>
      </c>
    </row>
    <row r="286" s="2" customFormat="1" ht="16.5" customHeight="1">
      <c r="A286" s="37"/>
      <c r="B286" s="167"/>
      <c r="C286" s="168" t="s">
        <v>503</v>
      </c>
      <c r="D286" s="168" t="s">
        <v>132</v>
      </c>
      <c r="E286" s="169" t="s">
        <v>504</v>
      </c>
      <c r="F286" s="170" t="s">
        <v>505</v>
      </c>
      <c r="G286" s="171" t="s">
        <v>155</v>
      </c>
      <c r="H286" s="172">
        <v>36.299999999999997</v>
      </c>
      <c r="I286" s="173"/>
      <c r="J286" s="174">
        <f>ROUND(I286*H286,2)</f>
        <v>0</v>
      </c>
      <c r="K286" s="175"/>
      <c r="L286" s="38"/>
      <c r="M286" s="176" t="s">
        <v>1</v>
      </c>
      <c r="N286" s="177" t="s">
        <v>41</v>
      </c>
      <c r="O286" s="76"/>
      <c r="P286" s="178">
        <f>O286*H286</f>
        <v>0</v>
      </c>
      <c r="Q286" s="178">
        <v>0</v>
      </c>
      <c r="R286" s="178">
        <f>Q286*H286</f>
        <v>0</v>
      </c>
      <c r="S286" s="178">
        <v>0</v>
      </c>
      <c r="T286" s="17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0" t="s">
        <v>207</v>
      </c>
      <c r="AT286" s="180" t="s">
        <v>132</v>
      </c>
      <c r="AU286" s="180" t="s">
        <v>86</v>
      </c>
      <c r="AY286" s="18" t="s">
        <v>130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18" t="s">
        <v>84</v>
      </c>
      <c r="BK286" s="181">
        <f>ROUND(I286*H286,2)</f>
        <v>0</v>
      </c>
      <c r="BL286" s="18" t="s">
        <v>207</v>
      </c>
      <c r="BM286" s="180" t="s">
        <v>506</v>
      </c>
    </row>
    <row r="287" s="2" customFormat="1" ht="24.15" customHeight="1">
      <c r="A287" s="37"/>
      <c r="B287" s="167"/>
      <c r="C287" s="168" t="s">
        <v>507</v>
      </c>
      <c r="D287" s="168" t="s">
        <v>132</v>
      </c>
      <c r="E287" s="169" t="s">
        <v>508</v>
      </c>
      <c r="F287" s="170" t="s">
        <v>509</v>
      </c>
      <c r="G287" s="171" t="s">
        <v>204</v>
      </c>
      <c r="H287" s="172">
        <v>0.014</v>
      </c>
      <c r="I287" s="173"/>
      <c r="J287" s="174">
        <f>ROUND(I287*H287,2)</f>
        <v>0</v>
      </c>
      <c r="K287" s="175"/>
      <c r="L287" s="38"/>
      <c r="M287" s="176" t="s">
        <v>1</v>
      </c>
      <c r="N287" s="177" t="s">
        <v>41</v>
      </c>
      <c r="O287" s="76"/>
      <c r="P287" s="178">
        <f>O287*H287</f>
        <v>0</v>
      </c>
      <c r="Q287" s="178">
        <v>0</v>
      </c>
      <c r="R287" s="178">
        <f>Q287*H287</f>
        <v>0</v>
      </c>
      <c r="S287" s="178">
        <v>0</v>
      </c>
      <c r="T287" s="17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0" t="s">
        <v>207</v>
      </c>
      <c r="AT287" s="180" t="s">
        <v>132</v>
      </c>
      <c r="AU287" s="180" t="s">
        <v>86</v>
      </c>
      <c r="AY287" s="18" t="s">
        <v>130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18" t="s">
        <v>84</v>
      </c>
      <c r="BK287" s="181">
        <f>ROUND(I287*H287,2)</f>
        <v>0</v>
      </c>
      <c r="BL287" s="18" t="s">
        <v>207</v>
      </c>
      <c r="BM287" s="180" t="s">
        <v>510</v>
      </c>
    </row>
    <row r="288" s="12" customFormat="1" ht="22.8" customHeight="1">
      <c r="A288" s="12"/>
      <c r="B288" s="154"/>
      <c r="C288" s="12"/>
      <c r="D288" s="155" t="s">
        <v>75</v>
      </c>
      <c r="E288" s="165" t="s">
        <v>511</v>
      </c>
      <c r="F288" s="165" t="s">
        <v>512</v>
      </c>
      <c r="G288" s="12"/>
      <c r="H288" s="12"/>
      <c r="I288" s="157"/>
      <c r="J288" s="166">
        <f>BK288</f>
        <v>0</v>
      </c>
      <c r="K288" s="12"/>
      <c r="L288" s="154"/>
      <c r="M288" s="159"/>
      <c r="N288" s="160"/>
      <c r="O288" s="160"/>
      <c r="P288" s="161">
        <f>SUM(P289:P295)</f>
        <v>0</v>
      </c>
      <c r="Q288" s="160"/>
      <c r="R288" s="161">
        <f>SUM(R289:R295)</f>
        <v>0.0076188420000000007</v>
      </c>
      <c r="S288" s="160"/>
      <c r="T288" s="162">
        <f>SUM(T289:T295)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55" t="s">
        <v>86</v>
      </c>
      <c r="AT288" s="163" t="s">
        <v>75</v>
      </c>
      <c r="AU288" s="163" t="s">
        <v>84</v>
      </c>
      <c r="AY288" s="155" t="s">
        <v>130</v>
      </c>
      <c r="BK288" s="164">
        <f>SUM(BK289:BK295)</f>
        <v>0</v>
      </c>
    </row>
    <row r="289" s="2" customFormat="1" ht="24.15" customHeight="1">
      <c r="A289" s="37"/>
      <c r="B289" s="167"/>
      <c r="C289" s="168" t="s">
        <v>513</v>
      </c>
      <c r="D289" s="168" t="s">
        <v>132</v>
      </c>
      <c r="E289" s="169" t="s">
        <v>514</v>
      </c>
      <c r="F289" s="170" t="s">
        <v>515</v>
      </c>
      <c r="G289" s="171" t="s">
        <v>135</v>
      </c>
      <c r="H289" s="172">
        <v>14.49</v>
      </c>
      <c r="I289" s="173"/>
      <c r="J289" s="174">
        <f>ROUND(I289*H289,2)</f>
        <v>0</v>
      </c>
      <c r="K289" s="175"/>
      <c r="L289" s="38"/>
      <c r="M289" s="176" t="s">
        <v>1</v>
      </c>
      <c r="N289" s="177" t="s">
        <v>41</v>
      </c>
      <c r="O289" s="76"/>
      <c r="P289" s="178">
        <f>O289*H289</f>
        <v>0</v>
      </c>
      <c r="Q289" s="178">
        <v>0</v>
      </c>
      <c r="R289" s="178">
        <f>Q289*H289</f>
        <v>0</v>
      </c>
      <c r="S289" s="178">
        <v>0</v>
      </c>
      <c r="T289" s="17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0" t="s">
        <v>207</v>
      </c>
      <c r="AT289" s="180" t="s">
        <v>132</v>
      </c>
      <c r="AU289" s="180" t="s">
        <v>86</v>
      </c>
      <c r="AY289" s="18" t="s">
        <v>130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18" t="s">
        <v>84</v>
      </c>
      <c r="BK289" s="181">
        <f>ROUND(I289*H289,2)</f>
        <v>0</v>
      </c>
      <c r="BL289" s="18" t="s">
        <v>207</v>
      </c>
      <c r="BM289" s="180" t="s">
        <v>516</v>
      </c>
    </row>
    <row r="290" s="13" customFormat="1">
      <c r="A290" s="13"/>
      <c r="B290" s="182"/>
      <c r="C290" s="13"/>
      <c r="D290" s="183" t="s">
        <v>138</v>
      </c>
      <c r="E290" s="184" t="s">
        <v>1</v>
      </c>
      <c r="F290" s="185" t="s">
        <v>517</v>
      </c>
      <c r="G290" s="13"/>
      <c r="H290" s="186">
        <v>3.6000000000000001</v>
      </c>
      <c r="I290" s="187"/>
      <c r="J290" s="13"/>
      <c r="K290" s="13"/>
      <c r="L290" s="182"/>
      <c r="M290" s="188"/>
      <c r="N290" s="189"/>
      <c r="O290" s="189"/>
      <c r="P290" s="189"/>
      <c r="Q290" s="189"/>
      <c r="R290" s="189"/>
      <c r="S290" s="189"/>
      <c r="T290" s="19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4" t="s">
        <v>138</v>
      </c>
      <c r="AU290" s="184" t="s">
        <v>86</v>
      </c>
      <c r="AV290" s="13" t="s">
        <v>86</v>
      </c>
      <c r="AW290" s="13" t="s">
        <v>32</v>
      </c>
      <c r="AX290" s="13" t="s">
        <v>76</v>
      </c>
      <c r="AY290" s="184" t="s">
        <v>130</v>
      </c>
    </row>
    <row r="291" s="13" customFormat="1">
      <c r="A291" s="13"/>
      <c r="B291" s="182"/>
      <c r="C291" s="13"/>
      <c r="D291" s="183" t="s">
        <v>138</v>
      </c>
      <c r="E291" s="184" t="s">
        <v>1</v>
      </c>
      <c r="F291" s="185" t="s">
        <v>518</v>
      </c>
      <c r="G291" s="13"/>
      <c r="H291" s="186">
        <v>10.890000000000001</v>
      </c>
      <c r="I291" s="187"/>
      <c r="J291" s="13"/>
      <c r="K291" s="13"/>
      <c r="L291" s="182"/>
      <c r="M291" s="188"/>
      <c r="N291" s="189"/>
      <c r="O291" s="189"/>
      <c r="P291" s="189"/>
      <c r="Q291" s="189"/>
      <c r="R291" s="189"/>
      <c r="S291" s="189"/>
      <c r="T291" s="19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4" t="s">
        <v>138</v>
      </c>
      <c r="AU291" s="184" t="s">
        <v>86</v>
      </c>
      <c r="AV291" s="13" t="s">
        <v>86</v>
      </c>
      <c r="AW291" s="13" t="s">
        <v>32</v>
      </c>
      <c r="AX291" s="13" t="s">
        <v>76</v>
      </c>
      <c r="AY291" s="184" t="s">
        <v>130</v>
      </c>
    </row>
    <row r="292" s="14" customFormat="1">
      <c r="A292" s="14"/>
      <c r="B292" s="191"/>
      <c r="C292" s="14"/>
      <c r="D292" s="183" t="s">
        <v>138</v>
      </c>
      <c r="E292" s="192" t="s">
        <v>1</v>
      </c>
      <c r="F292" s="193" t="s">
        <v>169</v>
      </c>
      <c r="G292" s="14"/>
      <c r="H292" s="194">
        <v>14.49</v>
      </c>
      <c r="I292" s="195"/>
      <c r="J292" s="14"/>
      <c r="K292" s="14"/>
      <c r="L292" s="191"/>
      <c r="M292" s="196"/>
      <c r="N292" s="197"/>
      <c r="O292" s="197"/>
      <c r="P292" s="197"/>
      <c r="Q292" s="197"/>
      <c r="R292" s="197"/>
      <c r="S292" s="197"/>
      <c r="T292" s="19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92" t="s">
        <v>138</v>
      </c>
      <c r="AU292" s="192" t="s">
        <v>86</v>
      </c>
      <c r="AV292" s="14" t="s">
        <v>136</v>
      </c>
      <c r="AW292" s="14" t="s">
        <v>32</v>
      </c>
      <c r="AX292" s="14" t="s">
        <v>84</v>
      </c>
      <c r="AY292" s="192" t="s">
        <v>130</v>
      </c>
    </row>
    <row r="293" s="2" customFormat="1" ht="24.15" customHeight="1">
      <c r="A293" s="37"/>
      <c r="B293" s="167"/>
      <c r="C293" s="168" t="s">
        <v>519</v>
      </c>
      <c r="D293" s="168" t="s">
        <v>132</v>
      </c>
      <c r="E293" s="169" t="s">
        <v>520</v>
      </c>
      <c r="F293" s="170" t="s">
        <v>521</v>
      </c>
      <c r="G293" s="171" t="s">
        <v>135</v>
      </c>
      <c r="H293" s="172">
        <v>14.49</v>
      </c>
      <c r="I293" s="173"/>
      <c r="J293" s="174">
        <f>ROUND(I293*H293,2)</f>
        <v>0</v>
      </c>
      <c r="K293" s="175"/>
      <c r="L293" s="38"/>
      <c r="M293" s="176" t="s">
        <v>1</v>
      </c>
      <c r="N293" s="177" t="s">
        <v>41</v>
      </c>
      <c r="O293" s="76"/>
      <c r="P293" s="178">
        <f>O293*H293</f>
        <v>0</v>
      </c>
      <c r="Q293" s="178">
        <v>0.00025080000000000002</v>
      </c>
      <c r="R293" s="178">
        <f>Q293*H293</f>
        <v>0.0036340920000000002</v>
      </c>
      <c r="S293" s="178">
        <v>0</v>
      </c>
      <c r="T293" s="17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0" t="s">
        <v>207</v>
      </c>
      <c r="AT293" s="180" t="s">
        <v>132</v>
      </c>
      <c r="AU293" s="180" t="s">
        <v>86</v>
      </c>
      <c r="AY293" s="18" t="s">
        <v>130</v>
      </c>
      <c r="BE293" s="181">
        <f>IF(N293="základní",J293,0)</f>
        <v>0</v>
      </c>
      <c r="BF293" s="181">
        <f>IF(N293="snížená",J293,0)</f>
        <v>0</v>
      </c>
      <c r="BG293" s="181">
        <f>IF(N293="zákl. přenesená",J293,0)</f>
        <v>0</v>
      </c>
      <c r="BH293" s="181">
        <f>IF(N293="sníž. přenesená",J293,0)</f>
        <v>0</v>
      </c>
      <c r="BI293" s="181">
        <f>IF(N293="nulová",J293,0)</f>
        <v>0</v>
      </c>
      <c r="BJ293" s="18" t="s">
        <v>84</v>
      </c>
      <c r="BK293" s="181">
        <f>ROUND(I293*H293,2)</f>
        <v>0</v>
      </c>
      <c r="BL293" s="18" t="s">
        <v>207</v>
      </c>
      <c r="BM293" s="180" t="s">
        <v>522</v>
      </c>
    </row>
    <row r="294" s="2" customFormat="1" ht="21.75" customHeight="1">
      <c r="A294" s="37"/>
      <c r="B294" s="167"/>
      <c r="C294" s="168" t="s">
        <v>523</v>
      </c>
      <c r="D294" s="168" t="s">
        <v>132</v>
      </c>
      <c r="E294" s="169" t="s">
        <v>524</v>
      </c>
      <c r="F294" s="170" t="s">
        <v>525</v>
      </c>
      <c r="G294" s="171" t="s">
        <v>135</v>
      </c>
      <c r="H294" s="172">
        <v>14.49</v>
      </c>
      <c r="I294" s="173"/>
      <c r="J294" s="174">
        <f>ROUND(I294*H294,2)</f>
        <v>0</v>
      </c>
      <c r="K294" s="175"/>
      <c r="L294" s="38"/>
      <c r="M294" s="176" t="s">
        <v>1</v>
      </c>
      <c r="N294" s="177" t="s">
        <v>41</v>
      </c>
      <c r="O294" s="76"/>
      <c r="P294" s="178">
        <f>O294*H294</f>
        <v>0</v>
      </c>
      <c r="Q294" s="178">
        <v>0.00027500000000000002</v>
      </c>
      <c r="R294" s="178">
        <f>Q294*H294</f>
        <v>0.0039847500000000004</v>
      </c>
      <c r="S294" s="178">
        <v>0</v>
      </c>
      <c r="T294" s="17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0" t="s">
        <v>207</v>
      </c>
      <c r="AT294" s="180" t="s">
        <v>132</v>
      </c>
      <c r="AU294" s="180" t="s">
        <v>86</v>
      </c>
      <c r="AY294" s="18" t="s">
        <v>130</v>
      </c>
      <c r="BE294" s="181">
        <f>IF(N294="základní",J294,0)</f>
        <v>0</v>
      </c>
      <c r="BF294" s="181">
        <f>IF(N294="snížená",J294,0)</f>
        <v>0</v>
      </c>
      <c r="BG294" s="181">
        <f>IF(N294="zákl. přenesená",J294,0)</f>
        <v>0</v>
      </c>
      <c r="BH294" s="181">
        <f>IF(N294="sníž. přenesená",J294,0)</f>
        <v>0</v>
      </c>
      <c r="BI294" s="181">
        <f>IF(N294="nulová",J294,0)</f>
        <v>0</v>
      </c>
      <c r="BJ294" s="18" t="s">
        <v>84</v>
      </c>
      <c r="BK294" s="181">
        <f>ROUND(I294*H294,2)</f>
        <v>0</v>
      </c>
      <c r="BL294" s="18" t="s">
        <v>207</v>
      </c>
      <c r="BM294" s="180" t="s">
        <v>526</v>
      </c>
    </row>
    <row r="295" s="2" customFormat="1" ht="24.15" customHeight="1">
      <c r="A295" s="37"/>
      <c r="B295" s="167"/>
      <c r="C295" s="168" t="s">
        <v>527</v>
      </c>
      <c r="D295" s="168" t="s">
        <v>132</v>
      </c>
      <c r="E295" s="169" t="s">
        <v>528</v>
      </c>
      <c r="F295" s="170" t="s">
        <v>529</v>
      </c>
      <c r="G295" s="171" t="s">
        <v>204</v>
      </c>
      <c r="H295" s="172">
        <v>0.0080000000000000002</v>
      </c>
      <c r="I295" s="173"/>
      <c r="J295" s="174">
        <f>ROUND(I295*H295,2)</f>
        <v>0</v>
      </c>
      <c r="K295" s="175"/>
      <c r="L295" s="38"/>
      <c r="M295" s="176" t="s">
        <v>1</v>
      </c>
      <c r="N295" s="177" t="s">
        <v>41</v>
      </c>
      <c r="O295" s="76"/>
      <c r="P295" s="178">
        <f>O295*H295</f>
        <v>0</v>
      </c>
      <c r="Q295" s="178">
        <v>0</v>
      </c>
      <c r="R295" s="178">
        <f>Q295*H295</f>
        <v>0</v>
      </c>
      <c r="S295" s="178">
        <v>0</v>
      </c>
      <c r="T295" s="17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0" t="s">
        <v>207</v>
      </c>
      <c r="AT295" s="180" t="s">
        <v>132</v>
      </c>
      <c r="AU295" s="180" t="s">
        <v>86</v>
      </c>
      <c r="AY295" s="18" t="s">
        <v>130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18" t="s">
        <v>84</v>
      </c>
      <c r="BK295" s="181">
        <f>ROUND(I295*H295,2)</f>
        <v>0</v>
      </c>
      <c r="BL295" s="18" t="s">
        <v>207</v>
      </c>
      <c r="BM295" s="180" t="s">
        <v>530</v>
      </c>
    </row>
    <row r="296" s="12" customFormat="1" ht="22.8" customHeight="1">
      <c r="A296" s="12"/>
      <c r="B296" s="154"/>
      <c r="C296" s="12"/>
      <c r="D296" s="155" t="s">
        <v>75</v>
      </c>
      <c r="E296" s="165" t="s">
        <v>531</v>
      </c>
      <c r="F296" s="165" t="s">
        <v>532</v>
      </c>
      <c r="G296" s="12"/>
      <c r="H296" s="12"/>
      <c r="I296" s="157"/>
      <c r="J296" s="166">
        <f>BK296</f>
        <v>0</v>
      </c>
      <c r="K296" s="12"/>
      <c r="L296" s="154"/>
      <c r="M296" s="159"/>
      <c r="N296" s="160"/>
      <c r="O296" s="160"/>
      <c r="P296" s="161">
        <f>SUM(P297:P319)</f>
        <v>0</v>
      </c>
      <c r="Q296" s="160"/>
      <c r="R296" s="161">
        <f>SUM(R297:R319)</f>
        <v>1.2830721626800001</v>
      </c>
      <c r="S296" s="160"/>
      <c r="T296" s="162">
        <f>SUM(T297:T319)</f>
        <v>0.7480500000000001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55" t="s">
        <v>86</v>
      </c>
      <c r="AT296" s="163" t="s">
        <v>75</v>
      </c>
      <c r="AU296" s="163" t="s">
        <v>84</v>
      </c>
      <c r="AY296" s="155" t="s">
        <v>130</v>
      </c>
      <c r="BK296" s="164">
        <f>SUM(BK297:BK319)</f>
        <v>0</v>
      </c>
    </row>
    <row r="297" s="2" customFormat="1" ht="37.8" customHeight="1">
      <c r="A297" s="37"/>
      <c r="B297" s="167"/>
      <c r="C297" s="168" t="s">
        <v>533</v>
      </c>
      <c r="D297" s="168" t="s">
        <v>132</v>
      </c>
      <c r="E297" s="169" t="s">
        <v>534</v>
      </c>
      <c r="F297" s="170" t="s">
        <v>535</v>
      </c>
      <c r="G297" s="171" t="s">
        <v>354</v>
      </c>
      <c r="H297" s="172">
        <v>10</v>
      </c>
      <c r="I297" s="173"/>
      <c r="J297" s="174">
        <f>ROUND(I297*H297,2)</f>
        <v>0</v>
      </c>
      <c r="K297" s="175"/>
      <c r="L297" s="38"/>
      <c r="M297" s="176" t="s">
        <v>1</v>
      </c>
      <c r="N297" s="177" t="s">
        <v>41</v>
      </c>
      <c r="O297" s="76"/>
      <c r="P297" s="178">
        <f>O297*H297</f>
        <v>0</v>
      </c>
      <c r="Q297" s="178">
        <v>0.004300959</v>
      </c>
      <c r="R297" s="178">
        <f>Q297*H297</f>
        <v>0.04300959</v>
      </c>
      <c r="S297" s="178">
        <v>0.0141</v>
      </c>
      <c r="T297" s="179">
        <f>S297*H297</f>
        <v>0.14099999999999999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0" t="s">
        <v>207</v>
      </c>
      <c r="AT297" s="180" t="s">
        <v>132</v>
      </c>
      <c r="AU297" s="180" t="s">
        <v>86</v>
      </c>
      <c r="AY297" s="18" t="s">
        <v>130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18" t="s">
        <v>84</v>
      </c>
      <c r="BK297" s="181">
        <f>ROUND(I297*H297,2)</f>
        <v>0</v>
      </c>
      <c r="BL297" s="18" t="s">
        <v>207</v>
      </c>
      <c r="BM297" s="180" t="s">
        <v>536</v>
      </c>
    </row>
    <row r="298" s="2" customFormat="1" ht="24.15" customHeight="1">
      <c r="A298" s="37"/>
      <c r="B298" s="167"/>
      <c r="C298" s="206" t="s">
        <v>537</v>
      </c>
      <c r="D298" s="206" t="s">
        <v>229</v>
      </c>
      <c r="E298" s="207" t="s">
        <v>538</v>
      </c>
      <c r="F298" s="208" t="s">
        <v>539</v>
      </c>
      <c r="G298" s="209" t="s">
        <v>135</v>
      </c>
      <c r="H298" s="210">
        <v>1</v>
      </c>
      <c r="I298" s="211"/>
      <c r="J298" s="212">
        <f>ROUND(I298*H298,2)</f>
        <v>0</v>
      </c>
      <c r="K298" s="213"/>
      <c r="L298" s="214"/>
      <c r="M298" s="215" t="s">
        <v>1</v>
      </c>
      <c r="N298" s="216" t="s">
        <v>41</v>
      </c>
      <c r="O298" s="76"/>
      <c r="P298" s="178">
        <f>O298*H298</f>
        <v>0</v>
      </c>
      <c r="Q298" s="178">
        <v>0.070000000000000007</v>
      </c>
      <c r="R298" s="178">
        <f>Q298*H298</f>
        <v>0.070000000000000007</v>
      </c>
      <c r="S298" s="178">
        <v>0</v>
      </c>
      <c r="T298" s="17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0" t="s">
        <v>292</v>
      </c>
      <c r="AT298" s="180" t="s">
        <v>229</v>
      </c>
      <c r="AU298" s="180" t="s">
        <v>86</v>
      </c>
      <c r="AY298" s="18" t="s">
        <v>130</v>
      </c>
      <c r="BE298" s="181">
        <f>IF(N298="základní",J298,0)</f>
        <v>0</v>
      </c>
      <c r="BF298" s="181">
        <f>IF(N298="snížená",J298,0)</f>
        <v>0</v>
      </c>
      <c r="BG298" s="181">
        <f>IF(N298="zákl. přenesená",J298,0)</f>
        <v>0</v>
      </c>
      <c r="BH298" s="181">
        <f>IF(N298="sníž. přenesená",J298,0)</f>
        <v>0</v>
      </c>
      <c r="BI298" s="181">
        <f>IF(N298="nulová",J298,0)</f>
        <v>0</v>
      </c>
      <c r="BJ298" s="18" t="s">
        <v>84</v>
      </c>
      <c r="BK298" s="181">
        <f>ROUND(I298*H298,2)</f>
        <v>0</v>
      </c>
      <c r="BL298" s="18" t="s">
        <v>207</v>
      </c>
      <c r="BM298" s="180" t="s">
        <v>540</v>
      </c>
    </row>
    <row r="299" s="13" customFormat="1">
      <c r="A299" s="13"/>
      <c r="B299" s="182"/>
      <c r="C299" s="13"/>
      <c r="D299" s="183" t="s">
        <v>138</v>
      </c>
      <c r="E299" s="13"/>
      <c r="F299" s="185" t="s">
        <v>541</v>
      </c>
      <c r="G299" s="13"/>
      <c r="H299" s="186">
        <v>1</v>
      </c>
      <c r="I299" s="187"/>
      <c r="J299" s="13"/>
      <c r="K299" s="13"/>
      <c r="L299" s="182"/>
      <c r="M299" s="188"/>
      <c r="N299" s="189"/>
      <c r="O299" s="189"/>
      <c r="P299" s="189"/>
      <c r="Q299" s="189"/>
      <c r="R299" s="189"/>
      <c r="S299" s="189"/>
      <c r="T299" s="19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4" t="s">
        <v>138</v>
      </c>
      <c r="AU299" s="184" t="s">
        <v>86</v>
      </c>
      <c r="AV299" s="13" t="s">
        <v>86</v>
      </c>
      <c r="AW299" s="13" t="s">
        <v>3</v>
      </c>
      <c r="AX299" s="13" t="s">
        <v>84</v>
      </c>
      <c r="AY299" s="184" t="s">
        <v>130</v>
      </c>
    </row>
    <row r="300" s="2" customFormat="1" ht="24.15" customHeight="1">
      <c r="A300" s="37"/>
      <c r="B300" s="167"/>
      <c r="C300" s="168" t="s">
        <v>542</v>
      </c>
      <c r="D300" s="168" t="s">
        <v>132</v>
      </c>
      <c r="E300" s="169" t="s">
        <v>543</v>
      </c>
      <c r="F300" s="170" t="s">
        <v>544</v>
      </c>
      <c r="G300" s="171" t="s">
        <v>135</v>
      </c>
      <c r="H300" s="172">
        <v>10.890000000000001</v>
      </c>
      <c r="I300" s="173"/>
      <c r="J300" s="174">
        <f>ROUND(I300*H300,2)</f>
        <v>0</v>
      </c>
      <c r="K300" s="175"/>
      <c r="L300" s="38"/>
      <c r="M300" s="176" t="s">
        <v>1</v>
      </c>
      <c r="N300" s="177" t="s">
        <v>41</v>
      </c>
      <c r="O300" s="76"/>
      <c r="P300" s="178">
        <f>O300*H300</f>
        <v>0</v>
      </c>
      <c r="Q300" s="178">
        <v>0.041000000000000002</v>
      </c>
      <c r="R300" s="178">
        <f>Q300*H300</f>
        <v>0.44649000000000005</v>
      </c>
      <c r="S300" s="178">
        <v>0</v>
      </c>
      <c r="T300" s="179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0" t="s">
        <v>207</v>
      </c>
      <c r="AT300" s="180" t="s">
        <v>132</v>
      </c>
      <c r="AU300" s="180" t="s">
        <v>86</v>
      </c>
      <c r="AY300" s="18" t="s">
        <v>130</v>
      </c>
      <c r="BE300" s="181">
        <f>IF(N300="základní",J300,0)</f>
        <v>0</v>
      </c>
      <c r="BF300" s="181">
        <f>IF(N300="snížená",J300,0)</f>
        <v>0</v>
      </c>
      <c r="BG300" s="181">
        <f>IF(N300="zákl. přenesená",J300,0)</f>
        <v>0</v>
      </c>
      <c r="BH300" s="181">
        <f>IF(N300="sníž. přenesená",J300,0)</f>
        <v>0</v>
      </c>
      <c r="BI300" s="181">
        <f>IF(N300="nulová",J300,0)</f>
        <v>0</v>
      </c>
      <c r="BJ300" s="18" t="s">
        <v>84</v>
      </c>
      <c r="BK300" s="181">
        <f>ROUND(I300*H300,2)</f>
        <v>0</v>
      </c>
      <c r="BL300" s="18" t="s">
        <v>207</v>
      </c>
      <c r="BM300" s="180" t="s">
        <v>545</v>
      </c>
    </row>
    <row r="301" s="13" customFormat="1">
      <c r="A301" s="13"/>
      <c r="B301" s="182"/>
      <c r="C301" s="13"/>
      <c r="D301" s="183" t="s">
        <v>138</v>
      </c>
      <c r="E301" s="184" t="s">
        <v>1</v>
      </c>
      <c r="F301" s="185" t="s">
        <v>392</v>
      </c>
      <c r="G301" s="13"/>
      <c r="H301" s="186">
        <v>10.890000000000001</v>
      </c>
      <c r="I301" s="187"/>
      <c r="J301" s="13"/>
      <c r="K301" s="13"/>
      <c r="L301" s="182"/>
      <c r="M301" s="188"/>
      <c r="N301" s="189"/>
      <c r="O301" s="189"/>
      <c r="P301" s="189"/>
      <c r="Q301" s="189"/>
      <c r="R301" s="189"/>
      <c r="S301" s="189"/>
      <c r="T301" s="19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4" t="s">
        <v>138</v>
      </c>
      <c r="AU301" s="184" t="s">
        <v>86</v>
      </c>
      <c r="AV301" s="13" t="s">
        <v>86</v>
      </c>
      <c r="AW301" s="13" t="s">
        <v>32</v>
      </c>
      <c r="AX301" s="13" t="s">
        <v>84</v>
      </c>
      <c r="AY301" s="184" t="s">
        <v>130</v>
      </c>
    </row>
    <row r="302" s="2" customFormat="1" ht="16.5" customHeight="1">
      <c r="A302" s="37"/>
      <c r="B302" s="167"/>
      <c r="C302" s="206" t="s">
        <v>546</v>
      </c>
      <c r="D302" s="206" t="s">
        <v>229</v>
      </c>
      <c r="E302" s="207" t="s">
        <v>547</v>
      </c>
      <c r="F302" s="208" t="s">
        <v>548</v>
      </c>
      <c r="G302" s="209" t="s">
        <v>135</v>
      </c>
      <c r="H302" s="210">
        <v>0.315</v>
      </c>
      <c r="I302" s="211"/>
      <c r="J302" s="212">
        <f>ROUND(I302*H302,2)</f>
        <v>0</v>
      </c>
      <c r="K302" s="213"/>
      <c r="L302" s="214"/>
      <c r="M302" s="215" t="s">
        <v>1</v>
      </c>
      <c r="N302" s="216" t="s">
        <v>41</v>
      </c>
      <c r="O302" s="76"/>
      <c r="P302" s="178">
        <f>O302*H302</f>
        <v>0</v>
      </c>
      <c r="Q302" s="178">
        <v>0.053999999999999999</v>
      </c>
      <c r="R302" s="178">
        <f>Q302*H302</f>
        <v>0.017010000000000001</v>
      </c>
      <c r="S302" s="178">
        <v>0</v>
      </c>
      <c r="T302" s="179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0" t="s">
        <v>292</v>
      </c>
      <c r="AT302" s="180" t="s">
        <v>229</v>
      </c>
      <c r="AU302" s="180" t="s">
        <v>86</v>
      </c>
      <c r="AY302" s="18" t="s">
        <v>130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18" t="s">
        <v>84</v>
      </c>
      <c r="BK302" s="181">
        <f>ROUND(I302*H302,2)</f>
        <v>0</v>
      </c>
      <c r="BL302" s="18" t="s">
        <v>207</v>
      </c>
      <c r="BM302" s="180" t="s">
        <v>549</v>
      </c>
    </row>
    <row r="303" s="13" customFormat="1">
      <c r="A303" s="13"/>
      <c r="B303" s="182"/>
      <c r="C303" s="13"/>
      <c r="D303" s="183" t="s">
        <v>138</v>
      </c>
      <c r="E303" s="184" t="s">
        <v>1</v>
      </c>
      <c r="F303" s="185" t="s">
        <v>550</v>
      </c>
      <c r="G303" s="13"/>
      <c r="H303" s="186">
        <v>0.29999999999999999</v>
      </c>
      <c r="I303" s="187"/>
      <c r="J303" s="13"/>
      <c r="K303" s="13"/>
      <c r="L303" s="182"/>
      <c r="M303" s="188"/>
      <c r="N303" s="189"/>
      <c r="O303" s="189"/>
      <c r="P303" s="189"/>
      <c r="Q303" s="189"/>
      <c r="R303" s="189"/>
      <c r="S303" s="189"/>
      <c r="T303" s="19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4" t="s">
        <v>138</v>
      </c>
      <c r="AU303" s="184" t="s">
        <v>86</v>
      </c>
      <c r="AV303" s="13" t="s">
        <v>86</v>
      </c>
      <c r="AW303" s="13" t="s">
        <v>32</v>
      </c>
      <c r="AX303" s="13" t="s">
        <v>84</v>
      </c>
      <c r="AY303" s="184" t="s">
        <v>130</v>
      </c>
    </row>
    <row r="304" s="13" customFormat="1">
      <c r="A304" s="13"/>
      <c r="B304" s="182"/>
      <c r="C304" s="13"/>
      <c r="D304" s="183" t="s">
        <v>138</v>
      </c>
      <c r="E304" s="13"/>
      <c r="F304" s="185" t="s">
        <v>551</v>
      </c>
      <c r="G304" s="13"/>
      <c r="H304" s="186">
        <v>0.315</v>
      </c>
      <c r="I304" s="187"/>
      <c r="J304" s="13"/>
      <c r="K304" s="13"/>
      <c r="L304" s="182"/>
      <c r="M304" s="188"/>
      <c r="N304" s="189"/>
      <c r="O304" s="189"/>
      <c r="P304" s="189"/>
      <c r="Q304" s="189"/>
      <c r="R304" s="189"/>
      <c r="S304" s="189"/>
      <c r="T304" s="19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4" t="s">
        <v>138</v>
      </c>
      <c r="AU304" s="184" t="s">
        <v>86</v>
      </c>
      <c r="AV304" s="13" t="s">
        <v>86</v>
      </c>
      <c r="AW304" s="13" t="s">
        <v>3</v>
      </c>
      <c r="AX304" s="13" t="s">
        <v>84</v>
      </c>
      <c r="AY304" s="184" t="s">
        <v>130</v>
      </c>
    </row>
    <row r="305" s="2" customFormat="1" ht="24.15" customHeight="1">
      <c r="A305" s="37"/>
      <c r="B305" s="167"/>
      <c r="C305" s="168" t="s">
        <v>552</v>
      </c>
      <c r="D305" s="168" t="s">
        <v>132</v>
      </c>
      <c r="E305" s="169" t="s">
        <v>553</v>
      </c>
      <c r="F305" s="170" t="s">
        <v>554</v>
      </c>
      <c r="G305" s="171" t="s">
        <v>135</v>
      </c>
      <c r="H305" s="172">
        <v>9.0749999999999993</v>
      </c>
      <c r="I305" s="173"/>
      <c r="J305" s="174">
        <f>ROUND(I305*H305,2)</f>
        <v>0</v>
      </c>
      <c r="K305" s="175"/>
      <c r="L305" s="38"/>
      <c r="M305" s="176" t="s">
        <v>1</v>
      </c>
      <c r="N305" s="177" t="s">
        <v>41</v>
      </c>
      <c r="O305" s="76"/>
      <c r="P305" s="178">
        <f>O305*H305</f>
        <v>0</v>
      </c>
      <c r="Q305" s="178">
        <v>0.0080000000000000002</v>
      </c>
      <c r="R305" s="178">
        <f>Q305*H305</f>
        <v>0.072599999999999998</v>
      </c>
      <c r="S305" s="178">
        <v>0</v>
      </c>
      <c r="T305" s="17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80" t="s">
        <v>207</v>
      </c>
      <c r="AT305" s="180" t="s">
        <v>132</v>
      </c>
      <c r="AU305" s="180" t="s">
        <v>86</v>
      </c>
      <c r="AY305" s="18" t="s">
        <v>130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18" t="s">
        <v>84</v>
      </c>
      <c r="BK305" s="181">
        <f>ROUND(I305*H305,2)</f>
        <v>0</v>
      </c>
      <c r="BL305" s="18" t="s">
        <v>207</v>
      </c>
      <c r="BM305" s="180" t="s">
        <v>555</v>
      </c>
    </row>
    <row r="306" s="13" customFormat="1">
      <c r="A306" s="13"/>
      <c r="B306" s="182"/>
      <c r="C306" s="13"/>
      <c r="D306" s="183" t="s">
        <v>138</v>
      </c>
      <c r="E306" s="184" t="s">
        <v>1</v>
      </c>
      <c r="F306" s="185" t="s">
        <v>556</v>
      </c>
      <c r="G306" s="13"/>
      <c r="H306" s="186">
        <v>9.0749999999999993</v>
      </c>
      <c r="I306" s="187"/>
      <c r="J306" s="13"/>
      <c r="K306" s="13"/>
      <c r="L306" s="182"/>
      <c r="M306" s="188"/>
      <c r="N306" s="189"/>
      <c r="O306" s="189"/>
      <c r="P306" s="189"/>
      <c r="Q306" s="189"/>
      <c r="R306" s="189"/>
      <c r="S306" s="189"/>
      <c r="T306" s="19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4" t="s">
        <v>138</v>
      </c>
      <c r="AU306" s="184" t="s">
        <v>86</v>
      </c>
      <c r="AV306" s="13" t="s">
        <v>86</v>
      </c>
      <c r="AW306" s="13" t="s">
        <v>32</v>
      </c>
      <c r="AX306" s="13" t="s">
        <v>84</v>
      </c>
      <c r="AY306" s="184" t="s">
        <v>130</v>
      </c>
    </row>
    <row r="307" s="2" customFormat="1" ht="16.5" customHeight="1">
      <c r="A307" s="37"/>
      <c r="B307" s="167"/>
      <c r="C307" s="168" t="s">
        <v>557</v>
      </c>
      <c r="D307" s="168" t="s">
        <v>132</v>
      </c>
      <c r="E307" s="169" t="s">
        <v>558</v>
      </c>
      <c r="F307" s="170" t="s">
        <v>559</v>
      </c>
      <c r="G307" s="171" t="s">
        <v>155</v>
      </c>
      <c r="H307" s="172">
        <v>11.1</v>
      </c>
      <c r="I307" s="173"/>
      <c r="J307" s="174">
        <f>ROUND(I307*H307,2)</f>
        <v>0</v>
      </c>
      <c r="K307" s="175"/>
      <c r="L307" s="38"/>
      <c r="M307" s="176" t="s">
        <v>1</v>
      </c>
      <c r="N307" s="177" t="s">
        <v>41</v>
      </c>
      <c r="O307" s="76"/>
      <c r="P307" s="178">
        <f>O307*H307</f>
        <v>0</v>
      </c>
      <c r="Q307" s="178">
        <v>0.00022725879999999999</v>
      </c>
      <c r="R307" s="178">
        <f>Q307*H307</f>
        <v>0.0025225726799999997</v>
      </c>
      <c r="S307" s="178">
        <v>0</v>
      </c>
      <c r="T307" s="17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80" t="s">
        <v>207</v>
      </c>
      <c r="AT307" s="180" t="s">
        <v>132</v>
      </c>
      <c r="AU307" s="180" t="s">
        <v>86</v>
      </c>
      <c r="AY307" s="18" t="s">
        <v>130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18" t="s">
        <v>84</v>
      </c>
      <c r="BK307" s="181">
        <f>ROUND(I307*H307,2)</f>
        <v>0</v>
      </c>
      <c r="BL307" s="18" t="s">
        <v>207</v>
      </c>
      <c r="BM307" s="180" t="s">
        <v>560</v>
      </c>
    </row>
    <row r="308" s="13" customFormat="1">
      <c r="A308" s="13"/>
      <c r="B308" s="182"/>
      <c r="C308" s="13"/>
      <c r="D308" s="183" t="s">
        <v>138</v>
      </c>
      <c r="E308" s="184" t="s">
        <v>1</v>
      </c>
      <c r="F308" s="185" t="s">
        <v>561</v>
      </c>
      <c r="G308" s="13"/>
      <c r="H308" s="186">
        <v>11.1</v>
      </c>
      <c r="I308" s="187"/>
      <c r="J308" s="13"/>
      <c r="K308" s="13"/>
      <c r="L308" s="182"/>
      <c r="M308" s="188"/>
      <c r="N308" s="189"/>
      <c r="O308" s="189"/>
      <c r="P308" s="189"/>
      <c r="Q308" s="189"/>
      <c r="R308" s="189"/>
      <c r="S308" s="189"/>
      <c r="T308" s="19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4" t="s">
        <v>138</v>
      </c>
      <c r="AU308" s="184" t="s">
        <v>86</v>
      </c>
      <c r="AV308" s="13" t="s">
        <v>86</v>
      </c>
      <c r="AW308" s="13" t="s">
        <v>32</v>
      </c>
      <c r="AX308" s="13" t="s">
        <v>84</v>
      </c>
      <c r="AY308" s="184" t="s">
        <v>130</v>
      </c>
    </row>
    <row r="309" s="2" customFormat="1" ht="16.5" customHeight="1">
      <c r="A309" s="37"/>
      <c r="B309" s="167"/>
      <c r="C309" s="168" t="s">
        <v>562</v>
      </c>
      <c r="D309" s="168" t="s">
        <v>132</v>
      </c>
      <c r="E309" s="169" t="s">
        <v>563</v>
      </c>
      <c r="F309" s="170" t="s">
        <v>564</v>
      </c>
      <c r="G309" s="171" t="s">
        <v>155</v>
      </c>
      <c r="H309" s="172">
        <v>0.59999999999999998</v>
      </c>
      <c r="I309" s="173"/>
      <c r="J309" s="174">
        <f>ROUND(I309*H309,2)</f>
        <v>0</v>
      </c>
      <c r="K309" s="175"/>
      <c r="L309" s="38"/>
      <c r="M309" s="176" t="s">
        <v>1</v>
      </c>
      <c r="N309" s="177" t="s">
        <v>41</v>
      </c>
      <c r="O309" s="76"/>
      <c r="P309" s="178">
        <f>O309*H309</f>
        <v>0</v>
      </c>
      <c r="Q309" s="178">
        <v>0</v>
      </c>
      <c r="R309" s="178">
        <f>Q309*H309</f>
        <v>0</v>
      </c>
      <c r="S309" s="178">
        <v>0</v>
      </c>
      <c r="T309" s="17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80" t="s">
        <v>207</v>
      </c>
      <c r="AT309" s="180" t="s">
        <v>132</v>
      </c>
      <c r="AU309" s="180" t="s">
        <v>86</v>
      </c>
      <c r="AY309" s="18" t="s">
        <v>130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18" t="s">
        <v>84</v>
      </c>
      <c r="BK309" s="181">
        <f>ROUND(I309*H309,2)</f>
        <v>0</v>
      </c>
      <c r="BL309" s="18" t="s">
        <v>207</v>
      </c>
      <c r="BM309" s="180" t="s">
        <v>565</v>
      </c>
    </row>
    <row r="310" s="13" customFormat="1">
      <c r="A310" s="13"/>
      <c r="B310" s="182"/>
      <c r="C310" s="13"/>
      <c r="D310" s="183" t="s">
        <v>138</v>
      </c>
      <c r="E310" s="184" t="s">
        <v>1</v>
      </c>
      <c r="F310" s="185" t="s">
        <v>566</v>
      </c>
      <c r="G310" s="13"/>
      <c r="H310" s="186">
        <v>0.59999999999999998</v>
      </c>
      <c r="I310" s="187"/>
      <c r="J310" s="13"/>
      <c r="K310" s="13"/>
      <c r="L310" s="182"/>
      <c r="M310" s="188"/>
      <c r="N310" s="189"/>
      <c r="O310" s="189"/>
      <c r="P310" s="189"/>
      <c r="Q310" s="189"/>
      <c r="R310" s="189"/>
      <c r="S310" s="189"/>
      <c r="T310" s="19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4" t="s">
        <v>138</v>
      </c>
      <c r="AU310" s="184" t="s">
        <v>86</v>
      </c>
      <c r="AV310" s="13" t="s">
        <v>86</v>
      </c>
      <c r="AW310" s="13" t="s">
        <v>32</v>
      </c>
      <c r="AX310" s="13" t="s">
        <v>84</v>
      </c>
      <c r="AY310" s="184" t="s">
        <v>130</v>
      </c>
    </row>
    <row r="311" s="2" customFormat="1" ht="16.5" customHeight="1">
      <c r="A311" s="37"/>
      <c r="B311" s="167"/>
      <c r="C311" s="206" t="s">
        <v>567</v>
      </c>
      <c r="D311" s="206" t="s">
        <v>229</v>
      </c>
      <c r="E311" s="207" t="s">
        <v>568</v>
      </c>
      <c r="F311" s="208" t="s">
        <v>569</v>
      </c>
      <c r="G311" s="209" t="s">
        <v>155</v>
      </c>
      <c r="H311" s="210">
        <v>0.59999999999999998</v>
      </c>
      <c r="I311" s="211"/>
      <c r="J311" s="212">
        <f>ROUND(I311*H311,2)</f>
        <v>0</v>
      </c>
      <c r="K311" s="213"/>
      <c r="L311" s="214"/>
      <c r="M311" s="215" t="s">
        <v>1</v>
      </c>
      <c r="N311" s="216" t="s">
        <v>41</v>
      </c>
      <c r="O311" s="76"/>
      <c r="P311" s="178">
        <f>O311*H311</f>
        <v>0</v>
      </c>
      <c r="Q311" s="178">
        <v>5.0000000000000002E-05</v>
      </c>
      <c r="R311" s="178">
        <f>Q311*H311</f>
        <v>3.0000000000000001E-05</v>
      </c>
      <c r="S311" s="178">
        <v>0</v>
      </c>
      <c r="T311" s="17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80" t="s">
        <v>292</v>
      </c>
      <c r="AT311" s="180" t="s">
        <v>229</v>
      </c>
      <c r="AU311" s="180" t="s">
        <v>86</v>
      </c>
      <c r="AY311" s="18" t="s">
        <v>130</v>
      </c>
      <c r="BE311" s="181">
        <f>IF(N311="základní",J311,0)</f>
        <v>0</v>
      </c>
      <c r="BF311" s="181">
        <f>IF(N311="snížená",J311,0)</f>
        <v>0</v>
      </c>
      <c r="BG311" s="181">
        <f>IF(N311="zákl. přenesená",J311,0)</f>
        <v>0</v>
      </c>
      <c r="BH311" s="181">
        <f>IF(N311="sníž. přenesená",J311,0)</f>
        <v>0</v>
      </c>
      <c r="BI311" s="181">
        <f>IF(N311="nulová",J311,0)</f>
        <v>0</v>
      </c>
      <c r="BJ311" s="18" t="s">
        <v>84</v>
      </c>
      <c r="BK311" s="181">
        <f>ROUND(I311*H311,2)</f>
        <v>0</v>
      </c>
      <c r="BL311" s="18" t="s">
        <v>207</v>
      </c>
      <c r="BM311" s="180" t="s">
        <v>570</v>
      </c>
    </row>
    <row r="312" s="2" customFormat="1" ht="24.15" customHeight="1">
      <c r="A312" s="37"/>
      <c r="B312" s="167"/>
      <c r="C312" s="168" t="s">
        <v>571</v>
      </c>
      <c r="D312" s="168" t="s">
        <v>132</v>
      </c>
      <c r="E312" s="169" t="s">
        <v>572</v>
      </c>
      <c r="F312" s="170" t="s">
        <v>573</v>
      </c>
      <c r="G312" s="171" t="s">
        <v>135</v>
      </c>
      <c r="H312" s="172">
        <v>85.5</v>
      </c>
      <c r="I312" s="173"/>
      <c r="J312" s="174">
        <f>ROUND(I312*H312,2)</f>
        <v>0</v>
      </c>
      <c r="K312" s="175"/>
      <c r="L312" s="38"/>
      <c r="M312" s="176" t="s">
        <v>1</v>
      </c>
      <c r="N312" s="177" t="s">
        <v>41</v>
      </c>
      <c r="O312" s="76"/>
      <c r="P312" s="178">
        <f>O312*H312</f>
        <v>0</v>
      </c>
      <c r="Q312" s="178">
        <v>0.0071000000000000004</v>
      </c>
      <c r="R312" s="178">
        <f>Q312*H312</f>
        <v>0.60705000000000009</v>
      </c>
      <c r="S312" s="178">
        <v>0.0071000000000000004</v>
      </c>
      <c r="T312" s="179">
        <f>S312*H312</f>
        <v>0.60705000000000009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80" t="s">
        <v>207</v>
      </c>
      <c r="AT312" s="180" t="s">
        <v>132</v>
      </c>
      <c r="AU312" s="180" t="s">
        <v>86</v>
      </c>
      <c r="AY312" s="18" t="s">
        <v>130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18" t="s">
        <v>84</v>
      </c>
      <c r="BK312" s="181">
        <f>ROUND(I312*H312,2)</f>
        <v>0</v>
      </c>
      <c r="BL312" s="18" t="s">
        <v>207</v>
      </c>
      <c r="BM312" s="180" t="s">
        <v>574</v>
      </c>
    </row>
    <row r="313" s="13" customFormat="1">
      <c r="A313" s="13"/>
      <c r="B313" s="182"/>
      <c r="C313" s="13"/>
      <c r="D313" s="183" t="s">
        <v>138</v>
      </c>
      <c r="E313" s="184" t="s">
        <v>1</v>
      </c>
      <c r="F313" s="185" t="s">
        <v>575</v>
      </c>
      <c r="G313" s="13"/>
      <c r="H313" s="186">
        <v>108.90000000000001</v>
      </c>
      <c r="I313" s="187"/>
      <c r="J313" s="13"/>
      <c r="K313" s="13"/>
      <c r="L313" s="182"/>
      <c r="M313" s="188"/>
      <c r="N313" s="189"/>
      <c r="O313" s="189"/>
      <c r="P313" s="189"/>
      <c r="Q313" s="189"/>
      <c r="R313" s="189"/>
      <c r="S313" s="189"/>
      <c r="T313" s="19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84" t="s">
        <v>138</v>
      </c>
      <c r="AU313" s="184" t="s">
        <v>86</v>
      </c>
      <c r="AV313" s="13" t="s">
        <v>86</v>
      </c>
      <c r="AW313" s="13" t="s">
        <v>32</v>
      </c>
      <c r="AX313" s="13" t="s">
        <v>76</v>
      </c>
      <c r="AY313" s="184" t="s">
        <v>130</v>
      </c>
    </row>
    <row r="314" s="13" customFormat="1">
      <c r="A314" s="13"/>
      <c r="B314" s="182"/>
      <c r="C314" s="13"/>
      <c r="D314" s="183" t="s">
        <v>138</v>
      </c>
      <c r="E314" s="184" t="s">
        <v>1</v>
      </c>
      <c r="F314" s="185" t="s">
        <v>576</v>
      </c>
      <c r="G314" s="13"/>
      <c r="H314" s="186">
        <v>-27</v>
      </c>
      <c r="I314" s="187"/>
      <c r="J314" s="13"/>
      <c r="K314" s="13"/>
      <c r="L314" s="182"/>
      <c r="M314" s="188"/>
      <c r="N314" s="189"/>
      <c r="O314" s="189"/>
      <c r="P314" s="189"/>
      <c r="Q314" s="189"/>
      <c r="R314" s="189"/>
      <c r="S314" s="189"/>
      <c r="T314" s="19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4" t="s">
        <v>138</v>
      </c>
      <c r="AU314" s="184" t="s">
        <v>86</v>
      </c>
      <c r="AV314" s="13" t="s">
        <v>86</v>
      </c>
      <c r="AW314" s="13" t="s">
        <v>32</v>
      </c>
      <c r="AX314" s="13" t="s">
        <v>76</v>
      </c>
      <c r="AY314" s="184" t="s">
        <v>130</v>
      </c>
    </row>
    <row r="315" s="13" customFormat="1">
      <c r="A315" s="13"/>
      <c r="B315" s="182"/>
      <c r="C315" s="13"/>
      <c r="D315" s="183" t="s">
        <v>138</v>
      </c>
      <c r="E315" s="184" t="s">
        <v>1</v>
      </c>
      <c r="F315" s="185" t="s">
        <v>577</v>
      </c>
      <c r="G315" s="13"/>
      <c r="H315" s="186">
        <v>3.6000000000000001</v>
      </c>
      <c r="I315" s="187"/>
      <c r="J315" s="13"/>
      <c r="K315" s="13"/>
      <c r="L315" s="182"/>
      <c r="M315" s="188"/>
      <c r="N315" s="189"/>
      <c r="O315" s="189"/>
      <c r="P315" s="189"/>
      <c r="Q315" s="189"/>
      <c r="R315" s="189"/>
      <c r="S315" s="189"/>
      <c r="T315" s="19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84" t="s">
        <v>138</v>
      </c>
      <c r="AU315" s="184" t="s">
        <v>86</v>
      </c>
      <c r="AV315" s="13" t="s">
        <v>86</v>
      </c>
      <c r="AW315" s="13" t="s">
        <v>32</v>
      </c>
      <c r="AX315" s="13" t="s">
        <v>76</v>
      </c>
      <c r="AY315" s="184" t="s">
        <v>130</v>
      </c>
    </row>
    <row r="316" s="14" customFormat="1">
      <c r="A316" s="14"/>
      <c r="B316" s="191"/>
      <c r="C316" s="14"/>
      <c r="D316" s="183" t="s">
        <v>138</v>
      </c>
      <c r="E316" s="192" t="s">
        <v>1</v>
      </c>
      <c r="F316" s="193" t="s">
        <v>169</v>
      </c>
      <c r="G316" s="14"/>
      <c r="H316" s="194">
        <v>85.5</v>
      </c>
      <c r="I316" s="195"/>
      <c r="J316" s="14"/>
      <c r="K316" s="14"/>
      <c r="L316" s="191"/>
      <c r="M316" s="196"/>
      <c r="N316" s="197"/>
      <c r="O316" s="197"/>
      <c r="P316" s="197"/>
      <c r="Q316" s="197"/>
      <c r="R316" s="197"/>
      <c r="S316" s="197"/>
      <c r="T316" s="19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192" t="s">
        <v>138</v>
      </c>
      <c r="AU316" s="192" t="s">
        <v>86</v>
      </c>
      <c r="AV316" s="14" t="s">
        <v>136</v>
      </c>
      <c r="AW316" s="14" t="s">
        <v>32</v>
      </c>
      <c r="AX316" s="14" t="s">
        <v>84</v>
      </c>
      <c r="AY316" s="192" t="s">
        <v>130</v>
      </c>
    </row>
    <row r="317" s="2" customFormat="1" ht="37.8" customHeight="1">
      <c r="A317" s="37"/>
      <c r="B317" s="167"/>
      <c r="C317" s="168" t="s">
        <v>578</v>
      </c>
      <c r="D317" s="168" t="s">
        <v>132</v>
      </c>
      <c r="E317" s="169" t="s">
        <v>579</v>
      </c>
      <c r="F317" s="170" t="s">
        <v>580</v>
      </c>
      <c r="G317" s="171" t="s">
        <v>354</v>
      </c>
      <c r="H317" s="172">
        <v>84</v>
      </c>
      <c r="I317" s="173"/>
      <c r="J317" s="174">
        <f>ROUND(I317*H317,2)</f>
        <v>0</v>
      </c>
      <c r="K317" s="175"/>
      <c r="L317" s="38"/>
      <c r="M317" s="176" t="s">
        <v>1</v>
      </c>
      <c r="N317" s="177" t="s">
        <v>41</v>
      </c>
      <c r="O317" s="76"/>
      <c r="P317" s="178">
        <f>O317*H317</f>
        <v>0</v>
      </c>
      <c r="Q317" s="178">
        <v>0.00029</v>
      </c>
      <c r="R317" s="178">
        <f>Q317*H317</f>
        <v>0.02436</v>
      </c>
      <c r="S317" s="178">
        <v>0</v>
      </c>
      <c r="T317" s="179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80" t="s">
        <v>207</v>
      </c>
      <c r="AT317" s="180" t="s">
        <v>132</v>
      </c>
      <c r="AU317" s="180" t="s">
        <v>86</v>
      </c>
      <c r="AY317" s="18" t="s">
        <v>130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18" t="s">
        <v>84</v>
      </c>
      <c r="BK317" s="181">
        <f>ROUND(I317*H317,2)</f>
        <v>0</v>
      </c>
      <c r="BL317" s="18" t="s">
        <v>207</v>
      </c>
      <c r="BM317" s="180" t="s">
        <v>581</v>
      </c>
    </row>
    <row r="318" s="13" customFormat="1">
      <c r="A318" s="13"/>
      <c r="B318" s="182"/>
      <c r="C318" s="13"/>
      <c r="D318" s="183" t="s">
        <v>138</v>
      </c>
      <c r="E318" s="184" t="s">
        <v>1</v>
      </c>
      <c r="F318" s="185" t="s">
        <v>582</v>
      </c>
      <c r="G318" s="13"/>
      <c r="H318" s="186">
        <v>84</v>
      </c>
      <c r="I318" s="187"/>
      <c r="J318" s="13"/>
      <c r="K318" s="13"/>
      <c r="L318" s="182"/>
      <c r="M318" s="188"/>
      <c r="N318" s="189"/>
      <c r="O318" s="189"/>
      <c r="P318" s="189"/>
      <c r="Q318" s="189"/>
      <c r="R318" s="189"/>
      <c r="S318" s="189"/>
      <c r="T318" s="19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4" t="s">
        <v>138</v>
      </c>
      <c r="AU318" s="184" t="s">
        <v>86</v>
      </c>
      <c r="AV318" s="13" t="s">
        <v>86</v>
      </c>
      <c r="AW318" s="13" t="s">
        <v>32</v>
      </c>
      <c r="AX318" s="13" t="s">
        <v>84</v>
      </c>
      <c r="AY318" s="184" t="s">
        <v>130</v>
      </c>
    </row>
    <row r="319" s="2" customFormat="1" ht="24.15" customHeight="1">
      <c r="A319" s="37"/>
      <c r="B319" s="167"/>
      <c r="C319" s="168" t="s">
        <v>583</v>
      </c>
      <c r="D319" s="168" t="s">
        <v>132</v>
      </c>
      <c r="E319" s="169" t="s">
        <v>584</v>
      </c>
      <c r="F319" s="170" t="s">
        <v>585</v>
      </c>
      <c r="G319" s="171" t="s">
        <v>204</v>
      </c>
      <c r="H319" s="172">
        <v>1.2829999999999999</v>
      </c>
      <c r="I319" s="173"/>
      <c r="J319" s="174">
        <f>ROUND(I319*H319,2)</f>
        <v>0</v>
      </c>
      <c r="K319" s="175"/>
      <c r="L319" s="38"/>
      <c r="M319" s="176" t="s">
        <v>1</v>
      </c>
      <c r="N319" s="177" t="s">
        <v>41</v>
      </c>
      <c r="O319" s="76"/>
      <c r="P319" s="178">
        <f>O319*H319</f>
        <v>0</v>
      </c>
      <c r="Q319" s="178">
        <v>0</v>
      </c>
      <c r="R319" s="178">
        <f>Q319*H319</f>
        <v>0</v>
      </c>
      <c r="S319" s="178">
        <v>0</v>
      </c>
      <c r="T319" s="17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80" t="s">
        <v>207</v>
      </c>
      <c r="AT319" s="180" t="s">
        <v>132</v>
      </c>
      <c r="AU319" s="180" t="s">
        <v>86</v>
      </c>
      <c r="AY319" s="18" t="s">
        <v>130</v>
      </c>
      <c r="BE319" s="181">
        <f>IF(N319="základní",J319,0)</f>
        <v>0</v>
      </c>
      <c r="BF319" s="181">
        <f>IF(N319="snížená",J319,0)</f>
        <v>0</v>
      </c>
      <c r="BG319" s="181">
        <f>IF(N319="zákl. přenesená",J319,0)</f>
        <v>0</v>
      </c>
      <c r="BH319" s="181">
        <f>IF(N319="sníž. přenesená",J319,0)</f>
        <v>0</v>
      </c>
      <c r="BI319" s="181">
        <f>IF(N319="nulová",J319,0)</f>
        <v>0</v>
      </c>
      <c r="BJ319" s="18" t="s">
        <v>84</v>
      </c>
      <c r="BK319" s="181">
        <f>ROUND(I319*H319,2)</f>
        <v>0</v>
      </c>
      <c r="BL319" s="18" t="s">
        <v>207</v>
      </c>
      <c r="BM319" s="180" t="s">
        <v>586</v>
      </c>
    </row>
    <row r="320" s="12" customFormat="1" ht="22.8" customHeight="1">
      <c r="A320" s="12"/>
      <c r="B320" s="154"/>
      <c r="C320" s="12"/>
      <c r="D320" s="155" t="s">
        <v>75</v>
      </c>
      <c r="E320" s="165" t="s">
        <v>587</v>
      </c>
      <c r="F320" s="165" t="s">
        <v>588</v>
      </c>
      <c r="G320" s="12"/>
      <c r="H320" s="12"/>
      <c r="I320" s="157"/>
      <c r="J320" s="166">
        <f>BK320</f>
        <v>0</v>
      </c>
      <c r="K320" s="12"/>
      <c r="L320" s="154"/>
      <c r="M320" s="159"/>
      <c r="N320" s="160"/>
      <c r="O320" s="160"/>
      <c r="P320" s="161">
        <f>P321</f>
        <v>0</v>
      </c>
      <c r="Q320" s="160"/>
      <c r="R320" s="161">
        <f>R321</f>
        <v>0</v>
      </c>
      <c r="S320" s="160"/>
      <c r="T320" s="162">
        <f>T321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155" t="s">
        <v>86</v>
      </c>
      <c r="AT320" s="163" t="s">
        <v>75</v>
      </c>
      <c r="AU320" s="163" t="s">
        <v>84</v>
      </c>
      <c r="AY320" s="155" t="s">
        <v>130</v>
      </c>
      <c r="BK320" s="164">
        <f>BK321</f>
        <v>0</v>
      </c>
    </row>
    <row r="321" s="2" customFormat="1" ht="16.5" customHeight="1">
      <c r="A321" s="37"/>
      <c r="B321" s="167"/>
      <c r="C321" s="168" t="s">
        <v>589</v>
      </c>
      <c r="D321" s="168" t="s">
        <v>132</v>
      </c>
      <c r="E321" s="169" t="s">
        <v>590</v>
      </c>
      <c r="F321" s="170" t="s">
        <v>591</v>
      </c>
      <c r="G321" s="171" t="s">
        <v>186</v>
      </c>
      <c r="H321" s="172">
        <v>2</v>
      </c>
      <c r="I321" s="173"/>
      <c r="J321" s="174">
        <f>ROUND(I321*H321,2)</f>
        <v>0</v>
      </c>
      <c r="K321" s="175"/>
      <c r="L321" s="38"/>
      <c r="M321" s="176" t="s">
        <v>1</v>
      </c>
      <c r="N321" s="177" t="s">
        <v>41</v>
      </c>
      <c r="O321" s="76"/>
      <c r="P321" s="178">
        <f>O321*H321</f>
        <v>0</v>
      </c>
      <c r="Q321" s="178">
        <v>0</v>
      </c>
      <c r="R321" s="178">
        <f>Q321*H321</f>
        <v>0</v>
      </c>
      <c r="S321" s="178">
        <v>0</v>
      </c>
      <c r="T321" s="179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180" t="s">
        <v>207</v>
      </c>
      <c r="AT321" s="180" t="s">
        <v>132</v>
      </c>
      <c r="AU321" s="180" t="s">
        <v>86</v>
      </c>
      <c r="AY321" s="18" t="s">
        <v>130</v>
      </c>
      <c r="BE321" s="181">
        <f>IF(N321="základní",J321,0)</f>
        <v>0</v>
      </c>
      <c r="BF321" s="181">
        <f>IF(N321="snížená",J321,0)</f>
        <v>0</v>
      </c>
      <c r="BG321" s="181">
        <f>IF(N321="zákl. přenesená",J321,0)</f>
        <v>0</v>
      </c>
      <c r="BH321" s="181">
        <f>IF(N321="sníž. přenesená",J321,0)</f>
        <v>0</v>
      </c>
      <c r="BI321" s="181">
        <f>IF(N321="nulová",J321,0)</f>
        <v>0</v>
      </c>
      <c r="BJ321" s="18" t="s">
        <v>84</v>
      </c>
      <c r="BK321" s="181">
        <f>ROUND(I321*H321,2)</f>
        <v>0</v>
      </c>
      <c r="BL321" s="18" t="s">
        <v>207</v>
      </c>
      <c r="BM321" s="180" t="s">
        <v>592</v>
      </c>
    </row>
    <row r="322" s="12" customFormat="1" ht="25.92" customHeight="1">
      <c r="A322" s="12"/>
      <c r="B322" s="154"/>
      <c r="C322" s="12"/>
      <c r="D322" s="155" t="s">
        <v>75</v>
      </c>
      <c r="E322" s="156" t="s">
        <v>593</v>
      </c>
      <c r="F322" s="156" t="s">
        <v>594</v>
      </c>
      <c r="G322" s="12"/>
      <c r="H322" s="12"/>
      <c r="I322" s="157"/>
      <c r="J322" s="158">
        <f>BK322</f>
        <v>0</v>
      </c>
      <c r="K322" s="12"/>
      <c r="L322" s="154"/>
      <c r="M322" s="159"/>
      <c r="N322" s="160"/>
      <c r="O322" s="160"/>
      <c r="P322" s="161">
        <f>P323+P326</f>
        <v>0</v>
      </c>
      <c r="Q322" s="160"/>
      <c r="R322" s="161">
        <f>R323+R326</f>
        <v>0</v>
      </c>
      <c r="S322" s="160"/>
      <c r="T322" s="162">
        <f>T323+T326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155" t="s">
        <v>152</v>
      </c>
      <c r="AT322" s="163" t="s">
        <v>75</v>
      </c>
      <c r="AU322" s="163" t="s">
        <v>76</v>
      </c>
      <c r="AY322" s="155" t="s">
        <v>130</v>
      </c>
      <c r="BK322" s="164">
        <f>BK323+BK326</f>
        <v>0</v>
      </c>
    </row>
    <row r="323" s="12" customFormat="1" ht="22.8" customHeight="1">
      <c r="A323" s="12"/>
      <c r="B323" s="154"/>
      <c r="C323" s="12"/>
      <c r="D323" s="155" t="s">
        <v>75</v>
      </c>
      <c r="E323" s="165" t="s">
        <v>595</v>
      </c>
      <c r="F323" s="165" t="s">
        <v>596</v>
      </c>
      <c r="G323" s="12"/>
      <c r="H323" s="12"/>
      <c r="I323" s="157"/>
      <c r="J323" s="166">
        <f>BK323</f>
        <v>0</v>
      </c>
      <c r="K323" s="12"/>
      <c r="L323" s="154"/>
      <c r="M323" s="159"/>
      <c r="N323" s="160"/>
      <c r="O323" s="160"/>
      <c r="P323" s="161">
        <f>SUM(P324:P325)</f>
        <v>0</v>
      </c>
      <c r="Q323" s="160"/>
      <c r="R323" s="161">
        <f>SUM(R324:R325)</f>
        <v>0</v>
      </c>
      <c r="S323" s="160"/>
      <c r="T323" s="162">
        <f>SUM(T324:T325)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55" t="s">
        <v>152</v>
      </c>
      <c r="AT323" s="163" t="s">
        <v>75</v>
      </c>
      <c r="AU323" s="163" t="s">
        <v>84</v>
      </c>
      <c r="AY323" s="155" t="s">
        <v>130</v>
      </c>
      <c r="BK323" s="164">
        <f>SUM(BK324:BK325)</f>
        <v>0</v>
      </c>
    </row>
    <row r="324" s="2" customFormat="1" ht="16.5" customHeight="1">
      <c r="A324" s="37"/>
      <c r="B324" s="167"/>
      <c r="C324" s="168" t="s">
        <v>597</v>
      </c>
      <c r="D324" s="168" t="s">
        <v>132</v>
      </c>
      <c r="E324" s="169" t="s">
        <v>598</v>
      </c>
      <c r="F324" s="170" t="s">
        <v>596</v>
      </c>
      <c r="G324" s="171" t="s">
        <v>599</v>
      </c>
      <c r="H324" s="172">
        <v>1</v>
      </c>
      <c r="I324" s="173"/>
      <c r="J324" s="174">
        <f>ROUND(I324*H324,2)</f>
        <v>0</v>
      </c>
      <c r="K324" s="175"/>
      <c r="L324" s="38"/>
      <c r="M324" s="176" t="s">
        <v>1</v>
      </c>
      <c r="N324" s="177" t="s">
        <v>41</v>
      </c>
      <c r="O324" s="76"/>
      <c r="P324" s="178">
        <f>O324*H324</f>
        <v>0</v>
      </c>
      <c r="Q324" s="178">
        <v>0</v>
      </c>
      <c r="R324" s="178">
        <f>Q324*H324</f>
        <v>0</v>
      </c>
      <c r="S324" s="178">
        <v>0</v>
      </c>
      <c r="T324" s="179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80" t="s">
        <v>600</v>
      </c>
      <c r="AT324" s="180" t="s">
        <v>132</v>
      </c>
      <c r="AU324" s="180" t="s">
        <v>86</v>
      </c>
      <c r="AY324" s="18" t="s">
        <v>130</v>
      </c>
      <c r="BE324" s="181">
        <f>IF(N324="základní",J324,0)</f>
        <v>0</v>
      </c>
      <c r="BF324" s="181">
        <f>IF(N324="snížená",J324,0)</f>
        <v>0</v>
      </c>
      <c r="BG324" s="181">
        <f>IF(N324="zákl. přenesená",J324,0)</f>
        <v>0</v>
      </c>
      <c r="BH324" s="181">
        <f>IF(N324="sníž. přenesená",J324,0)</f>
        <v>0</v>
      </c>
      <c r="BI324" s="181">
        <f>IF(N324="nulová",J324,0)</f>
        <v>0</v>
      </c>
      <c r="BJ324" s="18" t="s">
        <v>84</v>
      </c>
      <c r="BK324" s="181">
        <f>ROUND(I324*H324,2)</f>
        <v>0</v>
      </c>
      <c r="BL324" s="18" t="s">
        <v>600</v>
      </c>
      <c r="BM324" s="180" t="s">
        <v>601</v>
      </c>
    </row>
    <row r="325" s="2" customFormat="1" ht="16.5" customHeight="1">
      <c r="A325" s="37"/>
      <c r="B325" s="167"/>
      <c r="C325" s="168" t="s">
        <v>602</v>
      </c>
      <c r="D325" s="168" t="s">
        <v>132</v>
      </c>
      <c r="E325" s="169" t="s">
        <v>603</v>
      </c>
      <c r="F325" s="170" t="s">
        <v>604</v>
      </c>
      <c r="G325" s="171" t="s">
        <v>599</v>
      </c>
      <c r="H325" s="172">
        <v>1</v>
      </c>
      <c r="I325" s="173"/>
      <c r="J325" s="174">
        <f>ROUND(I325*H325,2)</f>
        <v>0</v>
      </c>
      <c r="K325" s="175"/>
      <c r="L325" s="38"/>
      <c r="M325" s="176" t="s">
        <v>1</v>
      </c>
      <c r="N325" s="177" t="s">
        <v>41</v>
      </c>
      <c r="O325" s="76"/>
      <c r="P325" s="178">
        <f>O325*H325</f>
        <v>0</v>
      </c>
      <c r="Q325" s="178">
        <v>0</v>
      </c>
      <c r="R325" s="178">
        <f>Q325*H325</f>
        <v>0</v>
      </c>
      <c r="S325" s="178">
        <v>0</v>
      </c>
      <c r="T325" s="179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80" t="s">
        <v>600</v>
      </c>
      <c r="AT325" s="180" t="s">
        <v>132</v>
      </c>
      <c r="AU325" s="180" t="s">
        <v>86</v>
      </c>
      <c r="AY325" s="18" t="s">
        <v>130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18" t="s">
        <v>84</v>
      </c>
      <c r="BK325" s="181">
        <f>ROUND(I325*H325,2)</f>
        <v>0</v>
      </c>
      <c r="BL325" s="18" t="s">
        <v>600</v>
      </c>
      <c r="BM325" s="180" t="s">
        <v>605</v>
      </c>
    </row>
    <row r="326" s="12" customFormat="1" ht="22.8" customHeight="1">
      <c r="A326" s="12"/>
      <c r="B326" s="154"/>
      <c r="C326" s="12"/>
      <c r="D326" s="155" t="s">
        <v>75</v>
      </c>
      <c r="E326" s="165" t="s">
        <v>606</v>
      </c>
      <c r="F326" s="165" t="s">
        <v>607</v>
      </c>
      <c r="G326" s="12"/>
      <c r="H326" s="12"/>
      <c r="I326" s="157"/>
      <c r="J326" s="166">
        <f>BK326</f>
        <v>0</v>
      </c>
      <c r="K326" s="12"/>
      <c r="L326" s="154"/>
      <c r="M326" s="159"/>
      <c r="N326" s="160"/>
      <c r="O326" s="160"/>
      <c r="P326" s="161">
        <f>P327</f>
        <v>0</v>
      </c>
      <c r="Q326" s="160"/>
      <c r="R326" s="161">
        <f>R327</f>
        <v>0</v>
      </c>
      <c r="S326" s="160"/>
      <c r="T326" s="162">
        <f>T327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55" t="s">
        <v>152</v>
      </c>
      <c r="AT326" s="163" t="s">
        <v>75</v>
      </c>
      <c r="AU326" s="163" t="s">
        <v>84</v>
      </c>
      <c r="AY326" s="155" t="s">
        <v>130</v>
      </c>
      <c r="BK326" s="164">
        <f>BK327</f>
        <v>0</v>
      </c>
    </row>
    <row r="327" s="2" customFormat="1" ht="16.5" customHeight="1">
      <c r="A327" s="37"/>
      <c r="B327" s="167"/>
      <c r="C327" s="168" t="s">
        <v>608</v>
      </c>
      <c r="D327" s="168" t="s">
        <v>132</v>
      </c>
      <c r="E327" s="169" t="s">
        <v>609</v>
      </c>
      <c r="F327" s="170" t="s">
        <v>607</v>
      </c>
      <c r="G327" s="171" t="s">
        <v>599</v>
      </c>
      <c r="H327" s="172">
        <v>1</v>
      </c>
      <c r="I327" s="173"/>
      <c r="J327" s="174">
        <f>ROUND(I327*H327,2)</f>
        <v>0</v>
      </c>
      <c r="K327" s="175"/>
      <c r="L327" s="38"/>
      <c r="M327" s="221" t="s">
        <v>1</v>
      </c>
      <c r="N327" s="222" t="s">
        <v>41</v>
      </c>
      <c r="O327" s="223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80" t="s">
        <v>600</v>
      </c>
      <c r="AT327" s="180" t="s">
        <v>132</v>
      </c>
      <c r="AU327" s="180" t="s">
        <v>86</v>
      </c>
      <c r="AY327" s="18" t="s">
        <v>130</v>
      </c>
      <c r="BE327" s="181">
        <f>IF(N327="základní",J327,0)</f>
        <v>0</v>
      </c>
      <c r="BF327" s="181">
        <f>IF(N327="snížená",J327,0)</f>
        <v>0</v>
      </c>
      <c r="BG327" s="181">
        <f>IF(N327="zákl. přenesená",J327,0)</f>
        <v>0</v>
      </c>
      <c r="BH327" s="181">
        <f>IF(N327="sníž. přenesená",J327,0)</f>
        <v>0</v>
      </c>
      <c r="BI327" s="181">
        <f>IF(N327="nulová",J327,0)</f>
        <v>0</v>
      </c>
      <c r="BJ327" s="18" t="s">
        <v>84</v>
      </c>
      <c r="BK327" s="181">
        <f>ROUND(I327*H327,2)</f>
        <v>0</v>
      </c>
      <c r="BL327" s="18" t="s">
        <v>600</v>
      </c>
      <c r="BM327" s="180" t="s">
        <v>610</v>
      </c>
    </row>
    <row r="328" s="2" customFormat="1" ht="6.96" customHeight="1">
      <c r="A328" s="37"/>
      <c r="B328" s="59"/>
      <c r="C328" s="60"/>
      <c r="D328" s="60"/>
      <c r="E328" s="60"/>
      <c r="F328" s="60"/>
      <c r="G328" s="60"/>
      <c r="H328" s="60"/>
      <c r="I328" s="60"/>
      <c r="J328" s="60"/>
      <c r="K328" s="60"/>
      <c r="L328" s="38"/>
      <c r="M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</row>
  </sheetData>
  <autoFilter ref="C135:K327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</dc:creator>
  <cp:lastModifiedBy>ADMIN</cp:lastModifiedBy>
  <dcterms:created xsi:type="dcterms:W3CDTF">2024-02-01T14:39:42Z</dcterms:created>
  <dcterms:modified xsi:type="dcterms:W3CDTF">2024-02-01T14:39:44Z</dcterms:modified>
</cp:coreProperties>
</file>